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638" activeTab="1"/>
  </bookViews>
  <sheets>
    <sheet name="Смета" sheetId="1" r:id="rId1"/>
    <sheet name="Расчёты-ДОУ" sheetId="2" r:id="rId2"/>
  </sheets>
  <definedNames>
    <definedName name="_xlnm.Print_Area" localSheetId="1">'Расчёты-ДОУ'!$A$1:$F$138</definedName>
  </definedNames>
  <calcPr fullCalcOnLoad="1"/>
</workbook>
</file>

<file path=xl/sharedStrings.xml><?xml version="1.0" encoding="utf-8"?>
<sst xmlns="http://schemas.openxmlformats.org/spreadsheetml/2006/main" count="253" uniqueCount="184">
  <si>
    <t>2 191 400рублей</t>
  </si>
  <si>
    <t>Итого: 749 500,00 рублей</t>
  </si>
  <si>
    <t>Итого:  17 900,00 рублей</t>
  </si>
  <si>
    <t>Плата за негативное воздействи на окружающую среду</t>
  </si>
  <si>
    <t>КОСГУ 212 - "Прочие выплаты"</t>
  </si>
  <si>
    <t>Итого:  2 100,00 рублей</t>
  </si>
  <si>
    <t>Пособие по уходу за ребенком от 1,5 до 3-х лет</t>
  </si>
  <si>
    <t>МДОУ №140 Управления образования адм. г.Чебоксары по Калининскому району</t>
  </si>
  <si>
    <t>Рыбкина И. Н.</t>
  </si>
  <si>
    <t>Учтено в смете 2011 год</t>
  </si>
  <si>
    <t>Кредиторская задолженность на 01.01.2011 г.</t>
  </si>
  <si>
    <t>Заместитель главного бухгалтера</t>
  </si>
  <si>
    <t>Четыре миллиона семьсот сорок одна тысяча рублей</t>
  </si>
  <si>
    <t>Два миллиона сто девяносто одна тысяча четыреста</t>
  </si>
  <si>
    <t>Единица измерения: в руб.</t>
  </si>
  <si>
    <t>№</t>
  </si>
  <si>
    <t>1.</t>
  </si>
  <si>
    <t>*</t>
  </si>
  <si>
    <t>2.</t>
  </si>
  <si>
    <t>3.</t>
  </si>
  <si>
    <t>4.</t>
  </si>
  <si>
    <t>5.</t>
  </si>
  <si>
    <t>6.</t>
  </si>
  <si>
    <t>Среднегодов.</t>
  </si>
  <si>
    <t>Средняя ставка</t>
  </si>
  <si>
    <t>Оплата труда</t>
  </si>
  <si>
    <t xml:space="preserve">Оплата труда </t>
  </si>
  <si>
    <t>число ставок</t>
  </si>
  <si>
    <t>в месяц</t>
  </si>
  <si>
    <t>в год</t>
  </si>
  <si>
    <t>Педагогический персонал</t>
  </si>
  <si>
    <t xml:space="preserve">Административно-хозяйственный и </t>
  </si>
  <si>
    <t>учебно-вспомогательный персонал</t>
  </si>
  <si>
    <t>Итого ФОТ</t>
  </si>
  <si>
    <t>Дополн. расходы на оплату лиц,</t>
  </si>
  <si>
    <t>замещающих уходящ. в отпуск</t>
  </si>
  <si>
    <t>Кол-во точек</t>
  </si>
  <si>
    <t>Тариф (аб.пл.)</t>
  </si>
  <si>
    <t>Сумма в год</t>
  </si>
  <si>
    <t>Всего:</t>
  </si>
  <si>
    <t>Наименование</t>
  </si>
  <si>
    <t>Количество</t>
  </si>
  <si>
    <t>Цена</t>
  </si>
  <si>
    <t>Сумма</t>
  </si>
  <si>
    <t>Итого:</t>
  </si>
  <si>
    <t>Число групп всего</t>
  </si>
  <si>
    <t>в т. ч. ясельных</t>
  </si>
  <si>
    <t>Число детей всего</t>
  </si>
  <si>
    <t>в том числе:</t>
  </si>
  <si>
    <t>в 9-10,5 часовых группах</t>
  </si>
  <si>
    <t>дошкольных</t>
  </si>
  <si>
    <t>ясельных</t>
  </si>
  <si>
    <t>В 12 часовых группах</t>
  </si>
  <si>
    <t>В 24 часовых группах</t>
  </si>
  <si>
    <t xml:space="preserve"> на 2011 год</t>
  </si>
  <si>
    <t>" _____ " __________________ 2011 год</t>
  </si>
  <si>
    <t xml:space="preserve">В санаторных (туберкулез.) </t>
  </si>
  <si>
    <t>группах</t>
  </si>
  <si>
    <t xml:space="preserve">на начало </t>
  </si>
  <si>
    <t>на конец</t>
  </si>
  <si>
    <t>средне-</t>
  </si>
  <si>
    <t>число дней</t>
  </si>
  <si>
    <t>года</t>
  </si>
  <si>
    <t>годовое</t>
  </si>
  <si>
    <t>пребывания 1</t>
  </si>
  <si>
    <t>ребенка в ДОУ</t>
  </si>
  <si>
    <t>Наименование услуг</t>
  </si>
  <si>
    <t>Един. измер.</t>
  </si>
  <si>
    <t>Тариф</t>
  </si>
  <si>
    <t>Плата за пользование телефоном</t>
  </si>
  <si>
    <t>Отопление</t>
  </si>
  <si>
    <t>Гкал</t>
  </si>
  <si>
    <t>Освещение</t>
  </si>
  <si>
    <t>квт/час</t>
  </si>
  <si>
    <t>Водоснабжение</t>
  </si>
  <si>
    <t>куб.м</t>
  </si>
  <si>
    <t>Количество в натур.измер.</t>
  </si>
  <si>
    <t>Промывка, опрессовка</t>
  </si>
  <si>
    <t>Измерение сопротивления</t>
  </si>
  <si>
    <t>Текущий ремонт</t>
  </si>
  <si>
    <t>Проверка манометров</t>
  </si>
  <si>
    <t>Вывоз мусора</t>
  </si>
  <si>
    <t>Расходы в год</t>
  </si>
  <si>
    <t>В 12 час. группах</t>
  </si>
  <si>
    <t>В 24 час. группах</t>
  </si>
  <si>
    <t>В санаторных группах</t>
  </si>
  <si>
    <t>Итого</t>
  </si>
  <si>
    <t>Ст-ть питания 1реб. в день</t>
  </si>
  <si>
    <t>Обслуживание теплосчётчиков</t>
  </si>
  <si>
    <t>Обслуживание тревожной кнопки</t>
  </si>
  <si>
    <t>Охрана кассира</t>
  </si>
  <si>
    <t>Эксплуатационные расходы</t>
  </si>
  <si>
    <t>Расчеты к смете доходов и расходов по ДОУ №140</t>
  </si>
  <si>
    <t>Производственные показатели по ДОУ №140</t>
  </si>
  <si>
    <t>г.Чебоксары, ул.Ашмарина, 34 "Б"</t>
  </si>
  <si>
    <t>Подписка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</si>
  <si>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</si>
  <si>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</si>
  <si>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</si>
  <si>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</si>
  <si>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</si>
  <si>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рублей</t>
  </si>
  <si>
    <t>Кол-во человек</t>
  </si>
  <si>
    <t>Методлитература</t>
  </si>
  <si>
    <t>Сумма в месяц</t>
  </si>
  <si>
    <t>Начисления</t>
  </si>
  <si>
    <t xml:space="preserve">ФОТ </t>
  </si>
  <si>
    <t>Начисление</t>
  </si>
  <si>
    <t>Линолеум противопожарный</t>
  </si>
  <si>
    <t>Стимулирующие выплаты</t>
  </si>
  <si>
    <t>КОСГУ 340пт - "Средства на обеспечение продуктами питания"</t>
  </si>
  <si>
    <t>Задолженность на 01.01.2011 г.</t>
  </si>
  <si>
    <t>(Бюджет г. Чебоксары)</t>
  </si>
  <si>
    <t>Услуги связи интернета</t>
  </si>
  <si>
    <t>по ППП</t>
  </si>
  <si>
    <t>по ФКР</t>
  </si>
  <si>
    <t>по КЦС</t>
  </si>
  <si>
    <t>по КВР</t>
  </si>
  <si>
    <t>Раздел, подраздел</t>
  </si>
  <si>
    <t>0701</t>
  </si>
  <si>
    <t>Единица измерения: в рублях</t>
  </si>
  <si>
    <t>ИТОГО</t>
  </si>
  <si>
    <t>Наименование доходных источников</t>
  </si>
  <si>
    <t>Код</t>
  </si>
  <si>
    <t>Сумма на год</t>
  </si>
  <si>
    <t>Бюджет города Чебоксары</t>
  </si>
  <si>
    <t>Классификация операций сектора государственного управления - КОСГУ</t>
  </si>
  <si>
    <t>Павлова Т. В.</t>
  </si>
  <si>
    <t>КОСГУ 211 - "Заработная плата"</t>
  </si>
  <si>
    <t>КОСГУ 212мт - "Методическая литература"</t>
  </si>
  <si>
    <t>КОСГУ 213 - "Начисления на выплаты по оплате труда"</t>
  </si>
  <si>
    <t>КОСГУ 221 - "Услуги связи"</t>
  </si>
  <si>
    <t>КОСГУ 223 - "Коммунальные услуги"</t>
  </si>
  <si>
    <t>КОСГУ 225 - "Работы, услуги по содержанию имущества"</t>
  </si>
  <si>
    <t>КОСГУ 226 - "Прочие работы, услуги"</t>
  </si>
  <si>
    <t>КОСГУ 290 - "Прочие расходы"</t>
  </si>
  <si>
    <t>КОСГУ 290 - "Расходы по налогу на имущество"</t>
  </si>
  <si>
    <t>КОСГУ 340 - "Увеличение стоимости материальных запасов"</t>
  </si>
  <si>
    <t>Исполнитель:  Литенкова Е. И.</t>
  </si>
  <si>
    <t>Министерство образования РФ</t>
  </si>
  <si>
    <t>Дошкольное образование</t>
  </si>
  <si>
    <t>Выполнение функций бюджетными учреждениями</t>
  </si>
  <si>
    <t xml:space="preserve">Утверждена в сумме: </t>
  </si>
  <si>
    <t>Обеспечение деятельности подведомственных учреждений</t>
  </si>
  <si>
    <t>Целевая статья</t>
  </si>
  <si>
    <t>Управление образования</t>
  </si>
  <si>
    <t>Начальник</t>
  </si>
  <si>
    <t>Смета доходов и расходов</t>
  </si>
  <si>
    <t>Доходы</t>
  </si>
  <si>
    <t>Расходы</t>
  </si>
  <si>
    <t>Коммунальные услуги</t>
  </si>
  <si>
    <t>Транспортные услуги</t>
  </si>
  <si>
    <t>Услуги связи</t>
  </si>
  <si>
    <t>Заработная плата</t>
  </si>
  <si>
    <t>Вид расходов</t>
  </si>
  <si>
    <t>Всего</t>
  </si>
  <si>
    <t>Арендная плата за пользованием имуществом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</si>
  <si>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</si>
  <si>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</si>
  <si>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</si>
  <si>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</si>
  <si>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ИТОГО РАСХОДОВ</t>
  </si>
  <si>
    <t>001</t>
  </si>
  <si>
    <t>Число дней</t>
  </si>
  <si>
    <t>Число детей</t>
  </si>
  <si>
    <t>(сумма прописью и цифрами)</t>
  </si>
  <si>
    <t>(в том числе фонд оплаты труда)</t>
  </si>
  <si>
    <t>администрации г.Чебоксары</t>
  </si>
  <si>
    <t>Кудряшов С. В.</t>
  </si>
  <si>
    <t>Министерство</t>
  </si>
  <si>
    <t>Прочие выплаты</t>
  </si>
  <si>
    <t xml:space="preserve">Руководитель      </t>
  </si>
  <si>
    <t>Кредитор. задолженность на 01.01.2011год</t>
  </si>
  <si>
    <t>Итого:  830 900,00 рублей</t>
  </si>
  <si>
    <t>вода-9,52 руб. стоки-10,94 руб.</t>
  </si>
  <si>
    <t>Обслуживание АПС и системы речевого оповещения</t>
  </si>
  <si>
    <t>Расчет категории дверей в соответст. с нормами</t>
  </si>
  <si>
    <t>Обслуживание домофона</t>
  </si>
  <si>
    <t>Поверка знаний по теплохозяйству</t>
  </si>
  <si>
    <t>Разработка пожарной декларации</t>
  </si>
  <si>
    <t>руб.</t>
  </si>
  <si>
    <t>Государственная пошлина, налоги, пени, штрафы</t>
  </si>
  <si>
    <t>Итого: 16200,00 рублей</t>
  </si>
  <si>
    <t>Итого:  60900,00 рублей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</si>
</sst>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_р_._-;\-* #,##0_р_._-;_-* &quot;-&quot;??_р_._-;_-@_-"/>
    <numFmt numFmtId="171" formatCode="000000"/>
    <numFmt numFmtId="172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6"/>
      <name val="Arial Cyr"/>
      <family val="0"/>
    </font>
    <font>
      <sz val="10"/>
      <name val="ITC Bookman Light"/>
      <family val="1"/>
    </font>
    <font>
      <sz val="9"/>
      <name val="Arial Cyr"/>
      <family val="0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10"/>
      <name val="Albertus Extra Bold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9"/>
      <name val="Book Antiqua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9.5"/>
      <name val="Times New Roman"/>
      <family val="1"/>
    </font>
    <font>
      <sz val="11"/>
      <name val="Times New Roman"/>
      <family val="1"/>
    </font>
    <font>
      <sz val="11"/>
      <name val="Book Antiqua"/>
      <family val="1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7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/>
    </xf>
    <xf numFmtId="164" fontId="13" fillId="0" borderId="17" xfId="0" applyNumberFormat="1" applyFont="1" applyFill="1" applyBorder="1" applyAlignment="1">
      <alignment horizontal="center"/>
    </xf>
    <xf numFmtId="4" fontId="13" fillId="0" borderId="13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/>
    </xf>
    <xf numFmtId="164" fontId="17" fillId="0" borderId="14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8" fillId="24" borderId="0" xfId="0" applyFont="1" applyFill="1" applyAlignment="1">
      <alignment horizontal="center"/>
    </xf>
    <xf numFmtId="0" fontId="16" fillId="24" borderId="0" xfId="0" applyFont="1" applyFill="1" applyAlignment="1">
      <alignment horizontal="center"/>
    </xf>
    <xf numFmtId="0" fontId="13" fillId="24" borderId="0" xfId="0" applyFont="1" applyFill="1" applyAlignment="1">
      <alignment horizontal="center"/>
    </xf>
    <xf numFmtId="4" fontId="13" fillId="24" borderId="0" xfId="0" applyNumberFormat="1" applyFont="1" applyFill="1" applyAlignment="1">
      <alignment horizontal="center"/>
    </xf>
    <xf numFmtId="0" fontId="13" fillId="24" borderId="0" xfId="0" applyFont="1" applyFill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13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/>
    </xf>
    <xf numFmtId="49" fontId="20" fillId="0" borderId="1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vertical="center"/>
    </xf>
    <xf numFmtId="164" fontId="0" fillId="0" borderId="10" xfId="0" applyNumberFormat="1" applyBorder="1" applyAlignment="1">
      <alignment/>
    </xf>
    <xf numFmtId="4" fontId="16" fillId="0" borderId="11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/>
    </xf>
    <xf numFmtId="164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/>
    </xf>
    <xf numFmtId="0" fontId="2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7" borderId="11" xfId="0" applyNumberFormat="1" applyFont="1" applyFill="1" applyBorder="1" applyAlignment="1" applyProtection="1">
      <alignment horizontal="center" vertical="center" wrapText="1"/>
      <protection/>
    </xf>
    <xf numFmtId="164" fontId="13" fillId="0" borderId="19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left" vertical="top" wrapText="1"/>
    </xf>
    <xf numFmtId="4" fontId="13" fillId="0" borderId="16" xfId="0" applyNumberFormat="1" applyFont="1" applyFill="1" applyBorder="1" applyAlignment="1">
      <alignment horizontal="center"/>
    </xf>
    <xf numFmtId="4" fontId="16" fillId="0" borderId="0" xfId="0" applyNumberFormat="1" applyFont="1" applyFill="1" applyAlignment="1">
      <alignment/>
    </xf>
    <xf numFmtId="0" fontId="40" fillId="0" borderId="0" xfId="0" applyFont="1" applyFill="1" applyAlignment="1">
      <alignment horizontal="left"/>
    </xf>
    <xf numFmtId="0" fontId="17" fillId="0" borderId="11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17" fillId="0" borderId="11" xfId="0" applyNumberFormat="1" applyFont="1" applyFill="1" applyBorder="1" applyAlignment="1">
      <alignment horizontal="center"/>
    </xf>
    <xf numFmtId="0" fontId="43" fillId="6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7" borderId="22" xfId="0" applyFont="1" applyFill="1" applyBorder="1" applyAlignment="1">
      <alignment horizontal="left" vertical="center"/>
    </xf>
    <xf numFmtId="0" fontId="4" fillId="7" borderId="20" xfId="0" applyFont="1" applyFill="1" applyBorder="1" applyAlignment="1">
      <alignment horizontal="left" vertical="center"/>
    </xf>
    <xf numFmtId="0" fontId="4" fillId="7" borderId="23" xfId="0" applyFont="1" applyFill="1" applyBorder="1" applyAlignment="1">
      <alignment horizontal="left" vertical="center"/>
    </xf>
    <xf numFmtId="164" fontId="0" fillId="7" borderId="22" xfId="0" applyNumberFormat="1" applyFont="1" applyFill="1" applyBorder="1" applyAlignment="1" applyProtection="1">
      <alignment horizontal="center" vertical="center" wrapText="1"/>
      <protection/>
    </xf>
    <xf numFmtId="0" fontId="0" fillId="7" borderId="20" xfId="0" applyNumberFormat="1" applyFont="1" applyFill="1" applyBorder="1" applyAlignment="1" applyProtection="1">
      <alignment horizontal="center" vertical="center" wrapText="1"/>
      <protection/>
    </xf>
    <xf numFmtId="0" fontId="0" fillId="7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7" borderId="11" xfId="0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left"/>
    </xf>
    <xf numFmtId="164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7" borderId="11" xfId="0" applyFill="1" applyBorder="1" applyAlignment="1">
      <alignment horizontal="left"/>
    </xf>
    <xf numFmtId="164" fontId="0" fillId="7" borderId="22" xfId="0" applyNumberFormat="1" applyFill="1" applyBorder="1" applyAlignment="1">
      <alignment horizontal="center"/>
    </xf>
    <xf numFmtId="164" fontId="0" fillId="7" borderId="20" xfId="0" applyNumberFormat="1" applyFill="1" applyBorder="1" applyAlignment="1">
      <alignment horizontal="center"/>
    </xf>
    <xf numFmtId="164" fontId="0" fillId="7" borderId="23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distributed"/>
    </xf>
    <xf numFmtId="165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 horizontal="center" vertical="distributed"/>
    </xf>
    <xf numFmtId="0" fontId="0" fillId="0" borderId="10" xfId="0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7" borderId="11" xfId="0" applyFill="1" applyBorder="1" applyAlignment="1">
      <alignment/>
    </xf>
    <xf numFmtId="0" fontId="4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164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/>
    </xf>
    <xf numFmtId="4" fontId="13" fillId="0" borderId="23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3" fillId="0" borderId="22" xfId="0" applyFont="1" applyFill="1" applyBorder="1" applyAlignment="1">
      <alignment horizontal="right"/>
    </xf>
    <xf numFmtId="0" fontId="13" fillId="0" borderId="23" xfId="0" applyFont="1" applyFill="1" applyBorder="1" applyAlignment="1">
      <alignment horizontal="right"/>
    </xf>
    <xf numFmtId="0" fontId="13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/>
    </xf>
    <xf numFmtId="4" fontId="17" fillId="0" borderId="22" xfId="0" applyNumberFormat="1" applyFont="1" applyFill="1" applyBorder="1" applyAlignment="1">
      <alignment horizontal="center"/>
    </xf>
    <xf numFmtId="4" fontId="17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4" fontId="16" fillId="0" borderId="22" xfId="0" applyNumberFormat="1" applyFont="1" applyFill="1" applyBorder="1" applyAlignment="1">
      <alignment horizontal="center"/>
    </xf>
    <xf numFmtId="4" fontId="16" fillId="0" borderId="23" xfId="0" applyNumberFormat="1" applyFont="1" applyFill="1" applyBorder="1" applyAlignment="1">
      <alignment horizontal="center"/>
    </xf>
    <xf numFmtId="0" fontId="16" fillId="0" borderId="22" xfId="0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SheetLayoutView="100" zoomScalePageLayoutView="0" workbookViewId="0" topLeftCell="A1">
      <selection activeCell="A30" sqref="A30:F30"/>
    </sheetView>
  </sheetViews>
  <sheetFormatPr defaultColWidth="9.00390625" defaultRowHeight="12.75"/>
  <cols>
    <col min="5" max="5" width="7.125" style="0" customWidth="1"/>
    <col min="10" max="10" width="9.625" style="0" customWidth="1"/>
    <col min="12" max="12" width="10.125" style="0" bestFit="1" customWidth="1"/>
  </cols>
  <sheetData>
    <row r="1" spans="6:10" ht="12.75">
      <c r="F1" s="7" t="s">
        <v>142</v>
      </c>
      <c r="G1" s="7"/>
      <c r="H1" s="148">
        <f>H51</f>
        <v>4741000</v>
      </c>
      <c r="I1" s="148"/>
      <c r="J1" s="148"/>
    </row>
    <row r="2" spans="6:10" ht="11.25" customHeight="1">
      <c r="F2" s="149" t="s">
        <v>165</v>
      </c>
      <c r="G2" s="149"/>
      <c r="H2" s="149"/>
      <c r="I2" s="149"/>
      <c r="J2" s="149"/>
    </row>
    <row r="3" spans="6:10" ht="12.75">
      <c r="F3" s="151" t="s">
        <v>12</v>
      </c>
      <c r="G3" s="151"/>
      <c r="H3" s="151"/>
      <c r="I3" s="151"/>
      <c r="J3" s="151"/>
    </row>
    <row r="4" spans="6:10" ht="12.75">
      <c r="F4" s="151" t="s">
        <v>13</v>
      </c>
      <c r="G4" s="150"/>
      <c r="H4" s="150"/>
      <c r="I4" s="150"/>
      <c r="J4" s="150"/>
    </row>
    <row r="5" spans="6:10" ht="12.75">
      <c r="F5" s="112" t="s">
        <v>101</v>
      </c>
      <c r="G5" s="111"/>
      <c r="H5" s="111"/>
      <c r="I5" s="111"/>
      <c r="J5" s="111"/>
    </row>
    <row r="6" spans="6:10" ht="12.75">
      <c r="F6" s="147" t="s">
        <v>166</v>
      </c>
      <c r="G6" s="147"/>
      <c r="H6" s="147"/>
      <c r="I6" s="147"/>
      <c r="J6" s="147"/>
    </row>
    <row r="7" spans="6:10" ht="12.75">
      <c r="F7" s="124" t="s">
        <v>145</v>
      </c>
      <c r="G7" s="124"/>
      <c r="H7" s="124"/>
      <c r="I7" s="124"/>
      <c r="J7" s="124"/>
    </row>
    <row r="8" spans="6:10" ht="12.75">
      <c r="F8" s="124" t="s">
        <v>167</v>
      </c>
      <c r="G8" s="124"/>
      <c r="H8" s="124"/>
      <c r="I8" s="124"/>
      <c r="J8" s="124"/>
    </row>
    <row r="9" spans="6:9" ht="15" customHeight="1">
      <c r="F9" t="s">
        <v>146</v>
      </c>
      <c r="G9" s="1"/>
      <c r="H9" s="1"/>
      <c r="I9" t="s">
        <v>168</v>
      </c>
    </row>
    <row r="10" ht="12.75">
      <c r="F10" s="4" t="s">
        <v>55</v>
      </c>
    </row>
    <row r="14" spans="1:10" ht="18.75">
      <c r="A14" s="146" t="s">
        <v>147</v>
      </c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ht="18.75">
      <c r="A15" s="146" t="s">
        <v>54</v>
      </c>
      <c r="B15" s="146"/>
      <c r="C15" s="146"/>
      <c r="D15" s="146"/>
      <c r="E15" s="146"/>
      <c r="F15" s="146"/>
      <c r="G15" s="146"/>
      <c r="H15" s="146"/>
      <c r="I15" s="146"/>
      <c r="J15" s="146"/>
    </row>
    <row r="16" ht="12.75" customHeight="1"/>
    <row r="18" spans="2:10" s="103" customFormat="1" ht="16.5" customHeight="1">
      <c r="B18" s="104" t="s">
        <v>7</v>
      </c>
      <c r="D18" s="105"/>
      <c r="E18" s="105"/>
      <c r="F18" s="105"/>
      <c r="G18" s="105"/>
      <c r="H18" s="105"/>
      <c r="I18" s="105"/>
      <c r="J18" s="105"/>
    </row>
    <row r="19" spans="4:10" s="103" customFormat="1" ht="16.5" customHeight="1">
      <c r="D19" s="104" t="s">
        <v>94</v>
      </c>
      <c r="E19" s="105"/>
      <c r="F19" s="105"/>
      <c r="G19" s="105"/>
      <c r="H19" s="105"/>
      <c r="I19" s="105"/>
      <c r="J19" s="105"/>
    </row>
    <row r="20" spans="3:10" ht="12" customHeight="1">
      <c r="C20" s="2"/>
      <c r="D20" s="8"/>
      <c r="E20" s="8"/>
      <c r="F20" s="8"/>
      <c r="G20" s="8"/>
      <c r="H20" s="8"/>
      <c r="I20" s="8"/>
      <c r="J20" s="8"/>
    </row>
    <row r="21" spans="1:10" ht="16.5" customHeight="1">
      <c r="A21" t="s">
        <v>169</v>
      </c>
      <c r="C21" s="92">
        <v>974</v>
      </c>
      <c r="D21" s="68" t="s">
        <v>139</v>
      </c>
      <c r="E21" s="68"/>
      <c r="F21" s="68"/>
      <c r="G21" s="68"/>
      <c r="H21" s="68"/>
      <c r="I21" s="68"/>
      <c r="J21" s="68" t="s">
        <v>114</v>
      </c>
    </row>
    <row r="22" spans="1:10" ht="16.5" customHeight="1">
      <c r="A22" t="s">
        <v>118</v>
      </c>
      <c r="C22" s="92" t="s">
        <v>119</v>
      </c>
      <c r="D22" s="91" t="s">
        <v>140</v>
      </c>
      <c r="E22" s="91"/>
      <c r="F22" s="91"/>
      <c r="G22" s="91"/>
      <c r="H22" s="91"/>
      <c r="I22" s="91"/>
      <c r="J22" s="91" t="s">
        <v>115</v>
      </c>
    </row>
    <row r="23" spans="1:10" ht="16.5" customHeight="1">
      <c r="A23" t="s">
        <v>144</v>
      </c>
      <c r="C23" s="93">
        <v>4209900</v>
      </c>
      <c r="D23" s="91" t="s">
        <v>143</v>
      </c>
      <c r="E23" s="91"/>
      <c r="F23" s="91"/>
      <c r="G23" s="91"/>
      <c r="H23" s="91"/>
      <c r="I23" s="91"/>
      <c r="J23" s="91" t="s">
        <v>116</v>
      </c>
    </row>
    <row r="24" spans="1:10" ht="16.5" customHeight="1">
      <c r="A24" t="s">
        <v>154</v>
      </c>
      <c r="C24" s="92" t="s">
        <v>162</v>
      </c>
      <c r="D24" s="91" t="s">
        <v>141</v>
      </c>
      <c r="E24" s="91"/>
      <c r="F24" s="91"/>
      <c r="G24" s="91"/>
      <c r="H24" s="91"/>
      <c r="I24" s="91"/>
      <c r="J24" s="91" t="s">
        <v>117</v>
      </c>
    </row>
    <row r="25" ht="16.5" customHeight="1">
      <c r="A25" t="s">
        <v>120</v>
      </c>
    </row>
    <row r="26" ht="12.75">
      <c r="C26" s="2"/>
    </row>
    <row r="29" spans="1:10" ht="15.75">
      <c r="A29" s="98" t="s">
        <v>148</v>
      </c>
      <c r="B29" s="98"/>
      <c r="C29" s="98"/>
      <c r="D29" s="98"/>
      <c r="E29" s="98"/>
      <c r="F29" s="98"/>
      <c r="G29" s="95"/>
      <c r="H29" s="99"/>
      <c r="I29" s="7"/>
      <c r="J29" s="7"/>
    </row>
    <row r="30" spans="1:10" ht="12.75" customHeight="1">
      <c r="A30" s="136" t="s">
        <v>122</v>
      </c>
      <c r="B30" s="136"/>
      <c r="C30" s="136"/>
      <c r="D30" s="136"/>
      <c r="E30" s="136"/>
      <c r="F30" s="136"/>
      <c r="G30" s="90" t="s">
        <v>123</v>
      </c>
      <c r="H30" s="137" t="s">
        <v>124</v>
      </c>
      <c r="I30" s="123"/>
      <c r="J30" s="123"/>
    </row>
    <row r="31" spans="1:10" ht="12.75" customHeight="1">
      <c r="A31" s="153" t="s">
        <v>125</v>
      </c>
      <c r="B31" s="154"/>
      <c r="C31" s="154"/>
      <c r="D31" s="154"/>
      <c r="E31" s="154"/>
      <c r="F31" s="155"/>
      <c r="G31" s="88"/>
      <c r="H31" s="156">
        <f>H51</f>
        <v>4741000</v>
      </c>
      <c r="I31" s="157"/>
      <c r="J31" s="158"/>
    </row>
    <row r="32" spans="1:10" ht="12.75" customHeight="1">
      <c r="A32" s="125" t="s">
        <v>121</v>
      </c>
      <c r="B32" s="126"/>
      <c r="C32" s="126"/>
      <c r="D32" s="126"/>
      <c r="E32" s="126"/>
      <c r="F32" s="127"/>
      <c r="G32" s="106"/>
      <c r="H32" s="128">
        <f>SUM(H31:H31)</f>
        <v>4741000</v>
      </c>
      <c r="I32" s="129"/>
      <c r="J32" s="130"/>
    </row>
    <row r="33" spans="1:10" ht="12.75" customHeight="1">
      <c r="A33" s="96"/>
      <c r="B33" s="96"/>
      <c r="C33" s="96"/>
      <c r="D33" s="96"/>
      <c r="E33" s="96"/>
      <c r="F33" s="96"/>
      <c r="G33" s="97"/>
      <c r="H33" s="102"/>
      <c r="I33" s="97"/>
      <c r="J33" s="97"/>
    </row>
    <row r="34" spans="1:10" ht="15.75">
      <c r="A34" s="98" t="s">
        <v>149</v>
      </c>
      <c r="B34" s="98"/>
      <c r="C34" s="98"/>
      <c r="D34" s="98"/>
      <c r="E34" s="98"/>
      <c r="F34" s="98"/>
      <c r="G34" s="95"/>
      <c r="H34" s="99"/>
      <c r="I34" s="99"/>
      <c r="J34" s="99"/>
    </row>
    <row r="35" spans="1:10" ht="29.25" customHeight="1">
      <c r="A35" s="159" t="s">
        <v>126</v>
      </c>
      <c r="B35" s="131"/>
      <c r="C35" s="131"/>
      <c r="D35" s="131"/>
      <c r="E35" s="131"/>
      <c r="F35" s="132"/>
      <c r="G35" s="94" t="s">
        <v>123</v>
      </c>
      <c r="H35" s="133" t="s">
        <v>124</v>
      </c>
      <c r="I35" s="134"/>
      <c r="J35" s="134"/>
    </row>
    <row r="36" spans="1:10" ht="19.5" customHeight="1">
      <c r="A36" s="135" t="s">
        <v>96</v>
      </c>
      <c r="B36" s="135"/>
      <c r="C36" s="135"/>
      <c r="D36" s="135"/>
      <c r="E36" s="135"/>
      <c r="F36" s="135"/>
      <c r="G36" s="6">
        <v>210</v>
      </c>
      <c r="H36" s="143">
        <f>H37+H38+H39</f>
        <v>2960900</v>
      </c>
      <c r="I36" s="144"/>
      <c r="J36" s="145"/>
    </row>
    <row r="37" spans="1:10" ht="12.75">
      <c r="A37" s="138" t="s">
        <v>153</v>
      </c>
      <c r="B37" s="138"/>
      <c r="C37" s="138"/>
      <c r="D37" s="138"/>
      <c r="E37" s="138"/>
      <c r="F37" s="138"/>
      <c r="G37" s="3">
        <v>211</v>
      </c>
      <c r="H37" s="139">
        <v>2191400</v>
      </c>
      <c r="I37" s="140"/>
      <c r="J37" s="141"/>
    </row>
    <row r="38" spans="1:10" ht="12.75">
      <c r="A38" s="138" t="s">
        <v>170</v>
      </c>
      <c r="B38" s="138"/>
      <c r="C38" s="138"/>
      <c r="D38" s="138"/>
      <c r="E38" s="138"/>
      <c r="F38" s="138"/>
      <c r="G38" s="3">
        <v>212</v>
      </c>
      <c r="H38" s="139">
        <f>17900+2100</f>
        <v>20000</v>
      </c>
      <c r="I38" s="140"/>
      <c r="J38" s="141"/>
    </row>
    <row r="39" spans="1:10" ht="12.75">
      <c r="A39" s="138" t="s">
        <v>97</v>
      </c>
      <c r="B39" s="138"/>
      <c r="C39" s="138"/>
      <c r="D39" s="138"/>
      <c r="E39" s="138"/>
      <c r="F39" s="138"/>
      <c r="G39" s="3">
        <v>213</v>
      </c>
      <c r="H39" s="139">
        <v>749500</v>
      </c>
      <c r="I39" s="140"/>
      <c r="J39" s="141"/>
    </row>
    <row r="40" spans="1:10" ht="12.75">
      <c r="A40" s="142" t="s">
        <v>98</v>
      </c>
      <c r="B40" s="152"/>
      <c r="C40" s="152"/>
      <c r="D40" s="152"/>
      <c r="E40" s="152"/>
      <c r="F40" s="152"/>
      <c r="G40" s="6">
        <v>220</v>
      </c>
      <c r="H40" s="143">
        <f>H41+H42+H43+H44+H45+H46</f>
        <v>872100</v>
      </c>
      <c r="I40" s="144"/>
      <c r="J40" s="145"/>
    </row>
    <row r="41" spans="1:10" ht="12.75">
      <c r="A41" s="138" t="s">
        <v>152</v>
      </c>
      <c r="B41" s="138"/>
      <c r="C41" s="138"/>
      <c r="D41" s="138"/>
      <c r="E41" s="138"/>
      <c r="F41" s="138"/>
      <c r="G41" s="3">
        <v>221</v>
      </c>
      <c r="H41" s="139">
        <v>26000</v>
      </c>
      <c r="I41" s="140"/>
      <c r="J41" s="141"/>
    </row>
    <row r="42" spans="1:10" ht="12.75">
      <c r="A42" s="138" t="s">
        <v>151</v>
      </c>
      <c r="B42" s="138"/>
      <c r="C42" s="138"/>
      <c r="D42" s="138"/>
      <c r="E42" s="138"/>
      <c r="F42" s="138"/>
      <c r="G42" s="3">
        <v>222</v>
      </c>
      <c r="H42" s="139">
        <v>0</v>
      </c>
      <c r="I42" s="140"/>
      <c r="J42" s="141"/>
    </row>
    <row r="43" spans="1:10" ht="12.75">
      <c r="A43" s="138" t="s">
        <v>150</v>
      </c>
      <c r="B43" s="138"/>
      <c r="C43" s="138"/>
      <c r="D43" s="138"/>
      <c r="E43" s="138"/>
      <c r="F43" s="138"/>
      <c r="G43" s="3">
        <v>223</v>
      </c>
      <c r="H43" s="139">
        <v>742100</v>
      </c>
      <c r="I43" s="140"/>
      <c r="J43" s="141"/>
    </row>
    <row r="44" spans="1:10" ht="12.75">
      <c r="A44" s="138" t="s">
        <v>156</v>
      </c>
      <c r="B44" s="138"/>
      <c r="C44" s="138"/>
      <c r="D44" s="138"/>
      <c r="E44" s="138"/>
      <c r="F44" s="138"/>
      <c r="G44" s="3">
        <v>224</v>
      </c>
      <c r="H44" s="139">
        <v>0</v>
      </c>
      <c r="I44" s="140"/>
      <c r="J44" s="141"/>
    </row>
    <row r="45" spans="1:10" ht="12.75">
      <c r="A45" s="138" t="s">
        <v>99</v>
      </c>
      <c r="B45" s="138"/>
      <c r="C45" s="138"/>
      <c r="D45" s="138"/>
      <c r="E45" s="138"/>
      <c r="F45" s="138"/>
      <c r="G45" s="3">
        <v>225</v>
      </c>
      <c r="H45" s="139">
        <v>70600</v>
      </c>
      <c r="I45" s="140"/>
      <c r="J45" s="141"/>
    </row>
    <row r="46" spans="1:10" ht="12.75">
      <c r="A46" s="138" t="s">
        <v>100</v>
      </c>
      <c r="B46" s="138"/>
      <c r="C46" s="138"/>
      <c r="D46" s="138"/>
      <c r="E46" s="138"/>
      <c r="F46" s="138"/>
      <c r="G46" s="3">
        <v>226</v>
      </c>
      <c r="H46" s="139">
        <v>33400</v>
      </c>
      <c r="I46" s="140"/>
      <c r="J46" s="141"/>
    </row>
    <row r="47" spans="1:10" ht="12.75">
      <c r="A47" s="142" t="s">
        <v>157</v>
      </c>
      <c r="B47" s="142"/>
      <c r="C47" s="142"/>
      <c r="D47" s="142"/>
      <c r="E47" s="142"/>
      <c r="F47" s="142"/>
      <c r="G47" s="6">
        <v>290</v>
      </c>
      <c r="H47" s="143">
        <f>16200+60900</f>
        <v>77100</v>
      </c>
      <c r="I47" s="144"/>
      <c r="J47" s="145"/>
    </row>
    <row r="48" spans="1:10" ht="12.75">
      <c r="A48" s="142" t="s">
        <v>158</v>
      </c>
      <c r="B48" s="142"/>
      <c r="C48" s="142"/>
      <c r="D48" s="142"/>
      <c r="E48" s="142"/>
      <c r="F48" s="142"/>
      <c r="G48" s="6">
        <v>300</v>
      </c>
      <c r="H48" s="143">
        <f>H49+H50</f>
        <v>830900</v>
      </c>
      <c r="I48" s="144"/>
      <c r="J48" s="145"/>
    </row>
    <row r="49" spans="1:10" ht="12.75">
      <c r="A49" s="138" t="s">
        <v>159</v>
      </c>
      <c r="B49" s="138"/>
      <c r="C49" s="138"/>
      <c r="D49" s="138"/>
      <c r="E49" s="138"/>
      <c r="F49" s="138"/>
      <c r="G49" s="3">
        <v>310</v>
      </c>
      <c r="H49" s="139">
        <v>0</v>
      </c>
      <c r="I49" s="140"/>
      <c r="J49" s="141"/>
    </row>
    <row r="50" spans="1:10" ht="12.75">
      <c r="A50" s="138" t="s">
        <v>160</v>
      </c>
      <c r="B50" s="138"/>
      <c r="C50" s="138"/>
      <c r="D50" s="138"/>
      <c r="E50" s="138"/>
      <c r="F50" s="138"/>
      <c r="G50" s="3">
        <v>340</v>
      </c>
      <c r="H50" s="139">
        <v>830900</v>
      </c>
      <c r="I50" s="140"/>
      <c r="J50" s="141"/>
    </row>
    <row r="51" spans="1:10" ht="12.75">
      <c r="A51" s="142" t="s">
        <v>161</v>
      </c>
      <c r="B51" s="142"/>
      <c r="C51" s="142"/>
      <c r="D51" s="142"/>
      <c r="E51" s="142"/>
      <c r="F51" s="142"/>
      <c r="G51" s="6">
        <v>800</v>
      </c>
      <c r="H51" s="143">
        <f>H36+H40+H47+H48</f>
        <v>4741000</v>
      </c>
      <c r="I51" s="144"/>
      <c r="J51" s="145"/>
    </row>
    <row r="54" spans="1:7" ht="12.75">
      <c r="A54" t="s">
        <v>171</v>
      </c>
      <c r="G54" t="s">
        <v>8</v>
      </c>
    </row>
    <row r="56" spans="1:7" ht="12.75">
      <c r="A56" t="s">
        <v>11</v>
      </c>
      <c r="E56" s="5"/>
      <c r="G56" t="s">
        <v>127</v>
      </c>
    </row>
    <row r="57" ht="12.75">
      <c r="E57" s="5"/>
    </row>
    <row r="58" ht="12.75">
      <c r="A58" s="4" t="s">
        <v>55</v>
      </c>
    </row>
  </sheetData>
  <sheetProtection/>
  <mergeCells count="49">
    <mergeCell ref="H32:J32"/>
    <mergeCell ref="A30:F30"/>
    <mergeCell ref="H31:J31"/>
    <mergeCell ref="H30:J30"/>
    <mergeCell ref="A31:F31"/>
    <mergeCell ref="A38:F38"/>
    <mergeCell ref="H38:J38"/>
    <mergeCell ref="A39:F39"/>
    <mergeCell ref="A35:F35"/>
    <mergeCell ref="H35:J35"/>
    <mergeCell ref="F6:J6"/>
    <mergeCell ref="F7:J7"/>
    <mergeCell ref="F8:J8"/>
    <mergeCell ref="A32:F32"/>
    <mergeCell ref="A14:J14"/>
    <mergeCell ref="A36:F36"/>
    <mergeCell ref="H36:J36"/>
    <mergeCell ref="H1:J1"/>
    <mergeCell ref="F2:J2"/>
    <mergeCell ref="F3:J3"/>
    <mergeCell ref="F4:J4"/>
    <mergeCell ref="A37:F37"/>
    <mergeCell ref="H37:J37"/>
    <mergeCell ref="A15:J15"/>
    <mergeCell ref="A47:F47"/>
    <mergeCell ref="H47:J47"/>
    <mergeCell ref="A42:F42"/>
    <mergeCell ref="H42:J42"/>
    <mergeCell ref="A43:F43"/>
    <mergeCell ref="H43:J43"/>
    <mergeCell ref="A44:F44"/>
    <mergeCell ref="H44:J44"/>
    <mergeCell ref="A45:F45"/>
    <mergeCell ref="H45:J45"/>
    <mergeCell ref="A46:F46"/>
    <mergeCell ref="H46:J46"/>
    <mergeCell ref="H39:J39"/>
    <mergeCell ref="A40:F40"/>
    <mergeCell ref="H40:J40"/>
    <mergeCell ref="A41:F41"/>
    <mergeCell ref="H41:J41"/>
    <mergeCell ref="A50:F50"/>
    <mergeCell ref="H50:J50"/>
    <mergeCell ref="A51:F51"/>
    <mergeCell ref="H51:J51"/>
    <mergeCell ref="A48:F48"/>
    <mergeCell ref="H48:J48"/>
    <mergeCell ref="A49:F49"/>
    <mergeCell ref="H49:J49"/>
  </mergeCells>
  <printOptions/>
  <pageMargins left="0.7874015748031497" right="0.3937007874015748" top="0.3937007874015748" bottom="0.29" header="0.5118110236220472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8"/>
  <sheetViews>
    <sheetView tabSelected="1" view="pageBreakPreview" zoomScale="130" zoomScaleNormal="130" zoomScaleSheetLayoutView="130" zoomScalePageLayoutView="0" workbookViewId="0" topLeftCell="A3">
      <selection activeCell="F31" sqref="F31"/>
    </sheetView>
  </sheetViews>
  <sheetFormatPr defaultColWidth="9.00390625" defaultRowHeight="12.75"/>
  <cols>
    <col min="1" max="1" width="3.00390625" style="11" customWidth="1"/>
    <col min="2" max="2" width="25.875" style="11" customWidth="1"/>
    <col min="3" max="3" width="14.00390625" style="11" customWidth="1"/>
    <col min="4" max="4" width="13.625" style="11" customWidth="1"/>
    <col min="5" max="5" width="12.125" style="11" customWidth="1"/>
    <col min="6" max="6" width="15.625" style="11" customWidth="1"/>
    <col min="7" max="7" width="10.00390625" style="82" bestFit="1" customWidth="1"/>
    <col min="8" max="8" width="9.25390625" style="11" bestFit="1" customWidth="1"/>
    <col min="9" max="16384" width="9.125" style="11" customWidth="1"/>
  </cols>
  <sheetData>
    <row r="1" ht="12.75" hidden="1"/>
    <row r="2" spans="1:7" s="12" customFormat="1" ht="12.75" hidden="1">
      <c r="A2" s="184"/>
      <c r="B2" s="184"/>
      <c r="G2" s="84"/>
    </row>
    <row r="3" spans="1:7" s="10" customFormat="1" ht="13.5" customHeight="1">
      <c r="A3" s="183" t="s">
        <v>92</v>
      </c>
      <c r="B3" s="183"/>
      <c r="C3" s="183"/>
      <c r="D3" s="183"/>
      <c r="E3" s="183"/>
      <c r="F3" s="183"/>
      <c r="G3" s="80"/>
    </row>
    <row r="4" spans="1:7" s="9" customFormat="1" ht="12.75" customHeight="1">
      <c r="A4" s="188" t="s">
        <v>112</v>
      </c>
      <c r="B4" s="188"/>
      <c r="C4" s="188"/>
      <c r="D4" s="188"/>
      <c r="E4" s="188"/>
      <c r="F4" s="188"/>
      <c r="G4" s="81"/>
    </row>
    <row r="5" s="9" customFormat="1" ht="12.75" customHeight="1">
      <c r="G5" s="81"/>
    </row>
    <row r="6" spans="1:7" s="10" customFormat="1" ht="12.75" customHeight="1">
      <c r="A6" s="16" t="s">
        <v>93</v>
      </c>
      <c r="B6" s="16"/>
      <c r="C6" s="16"/>
      <c r="D6" s="16"/>
      <c r="E6" s="17"/>
      <c r="G6" s="80"/>
    </row>
    <row r="7" spans="5:6" ht="11.25" customHeight="1">
      <c r="E7" s="191" t="s">
        <v>14</v>
      </c>
      <c r="F7" s="191"/>
    </row>
    <row r="8" spans="1:7" s="14" customFormat="1" ht="11.25" customHeight="1">
      <c r="A8" s="18" t="s">
        <v>15</v>
      </c>
      <c r="B8" s="19"/>
      <c r="C8" s="185" t="s">
        <v>9</v>
      </c>
      <c r="D8" s="186"/>
      <c r="E8" s="186"/>
      <c r="F8" s="187"/>
      <c r="G8" s="83"/>
    </row>
    <row r="9" spans="1:7" s="14" customFormat="1" ht="11.25" customHeight="1">
      <c r="A9" s="20"/>
      <c r="B9" s="21"/>
      <c r="C9" s="22" t="s">
        <v>58</v>
      </c>
      <c r="D9" s="22" t="s">
        <v>59</v>
      </c>
      <c r="E9" s="22" t="s">
        <v>60</v>
      </c>
      <c r="F9" s="22" t="s">
        <v>61</v>
      </c>
      <c r="G9" s="83"/>
    </row>
    <row r="10" spans="1:7" s="14" customFormat="1" ht="11.25" customHeight="1">
      <c r="A10" s="20"/>
      <c r="B10" s="21"/>
      <c r="C10" s="23" t="s">
        <v>62</v>
      </c>
      <c r="D10" s="23" t="s">
        <v>62</v>
      </c>
      <c r="E10" s="23" t="s">
        <v>63</v>
      </c>
      <c r="F10" s="23" t="s">
        <v>64</v>
      </c>
      <c r="G10" s="83"/>
    </row>
    <row r="11" spans="1:7" s="14" customFormat="1" ht="11.25" customHeight="1">
      <c r="A11" s="24"/>
      <c r="B11" s="25"/>
      <c r="C11" s="26"/>
      <c r="D11" s="26"/>
      <c r="E11" s="26"/>
      <c r="F11" s="26" t="s">
        <v>65</v>
      </c>
      <c r="G11" s="83"/>
    </row>
    <row r="12" spans="1:7" s="14" customFormat="1" ht="11.25" customHeight="1">
      <c r="A12" s="27" t="s">
        <v>16</v>
      </c>
      <c r="B12" s="28" t="s">
        <v>45</v>
      </c>
      <c r="C12" s="27">
        <v>6</v>
      </c>
      <c r="D12" s="27">
        <v>6</v>
      </c>
      <c r="E12" s="27">
        <v>6</v>
      </c>
      <c r="F12" s="27" t="s">
        <v>17</v>
      </c>
      <c r="G12" s="83"/>
    </row>
    <row r="13" spans="1:7" s="14" customFormat="1" ht="11.25" customHeight="1">
      <c r="A13" s="27"/>
      <c r="B13" s="28" t="s">
        <v>46</v>
      </c>
      <c r="C13" s="27">
        <v>1</v>
      </c>
      <c r="D13" s="27">
        <v>1</v>
      </c>
      <c r="E13" s="27">
        <v>1</v>
      </c>
      <c r="F13" s="27" t="s">
        <v>17</v>
      </c>
      <c r="G13" s="83"/>
    </row>
    <row r="14" spans="1:7" s="14" customFormat="1" ht="11.25" customHeight="1">
      <c r="A14" s="27" t="s">
        <v>18</v>
      </c>
      <c r="B14" s="28" t="s">
        <v>47</v>
      </c>
      <c r="C14" s="27">
        <v>134</v>
      </c>
      <c r="D14" s="27">
        <v>134</v>
      </c>
      <c r="E14" s="27">
        <v>134</v>
      </c>
      <c r="F14" s="27" t="s">
        <v>17</v>
      </c>
      <c r="G14" s="83"/>
    </row>
    <row r="15" spans="1:7" s="14" customFormat="1" ht="11.25" customHeight="1">
      <c r="A15" s="27"/>
      <c r="B15" s="29" t="s">
        <v>48</v>
      </c>
      <c r="C15" s="27"/>
      <c r="D15" s="27"/>
      <c r="E15" s="27"/>
      <c r="F15" s="28"/>
      <c r="G15" s="83"/>
    </row>
    <row r="16" spans="1:7" s="14" customFormat="1" ht="11.25" customHeight="1" hidden="1">
      <c r="A16" s="27" t="s">
        <v>19</v>
      </c>
      <c r="B16" s="28" t="s">
        <v>49</v>
      </c>
      <c r="C16" s="27"/>
      <c r="D16" s="27"/>
      <c r="E16" s="27"/>
      <c r="F16" s="28"/>
      <c r="G16" s="83"/>
    </row>
    <row r="17" spans="1:7" s="14" customFormat="1" ht="11.25" customHeight="1" hidden="1">
      <c r="A17" s="27"/>
      <c r="B17" s="29" t="s">
        <v>50</v>
      </c>
      <c r="C17" s="110"/>
      <c r="D17" s="110"/>
      <c r="E17" s="110"/>
      <c r="F17" s="28"/>
      <c r="G17" s="83"/>
    </row>
    <row r="18" spans="1:7" s="14" customFormat="1" ht="11.25" customHeight="1" hidden="1">
      <c r="A18" s="27"/>
      <c r="B18" s="29" t="s">
        <v>51</v>
      </c>
      <c r="C18" s="110"/>
      <c r="D18" s="110"/>
      <c r="E18" s="110"/>
      <c r="F18" s="28"/>
      <c r="G18" s="83"/>
    </row>
    <row r="19" spans="1:7" s="14" customFormat="1" ht="11.25" customHeight="1">
      <c r="A19" s="27" t="s">
        <v>20</v>
      </c>
      <c r="B19" s="28" t="s">
        <v>52</v>
      </c>
      <c r="C19" s="27"/>
      <c r="D19" s="27"/>
      <c r="E19" s="27"/>
      <c r="F19" s="28"/>
      <c r="G19" s="83"/>
    </row>
    <row r="20" spans="1:7" s="14" customFormat="1" ht="11.25" customHeight="1">
      <c r="A20" s="27"/>
      <c r="B20" s="29" t="s">
        <v>50</v>
      </c>
      <c r="C20" s="27">
        <v>118</v>
      </c>
      <c r="D20" s="27">
        <v>118</v>
      </c>
      <c r="E20" s="27">
        <v>118</v>
      </c>
      <c r="F20" s="28"/>
      <c r="G20" s="83"/>
    </row>
    <row r="21" spans="1:7" s="14" customFormat="1" ht="11.25" customHeight="1">
      <c r="A21" s="27"/>
      <c r="B21" s="29" t="s">
        <v>51</v>
      </c>
      <c r="C21" s="27">
        <v>16</v>
      </c>
      <c r="D21" s="27">
        <v>16</v>
      </c>
      <c r="E21" s="27">
        <v>16</v>
      </c>
      <c r="F21" s="28"/>
      <c r="G21" s="83"/>
    </row>
    <row r="22" spans="1:7" s="14" customFormat="1" ht="11.25" customHeight="1" hidden="1">
      <c r="A22" s="27" t="s">
        <v>21</v>
      </c>
      <c r="B22" s="28" t="s">
        <v>53</v>
      </c>
      <c r="C22" s="27"/>
      <c r="D22" s="27"/>
      <c r="E22" s="27"/>
      <c r="F22" s="28"/>
      <c r="G22" s="83"/>
    </row>
    <row r="23" spans="1:7" s="14" customFormat="1" ht="11.25" customHeight="1" hidden="1">
      <c r="A23" s="27"/>
      <c r="B23" s="29" t="s">
        <v>50</v>
      </c>
      <c r="C23" s="27"/>
      <c r="D23" s="27"/>
      <c r="E23" s="27"/>
      <c r="F23" s="28"/>
      <c r="G23" s="83"/>
    </row>
    <row r="24" spans="1:7" s="14" customFormat="1" ht="11.25" customHeight="1" hidden="1">
      <c r="A24" s="27"/>
      <c r="B24" s="29" t="s">
        <v>51</v>
      </c>
      <c r="C24" s="27"/>
      <c r="D24" s="27"/>
      <c r="E24" s="27"/>
      <c r="F24" s="28"/>
      <c r="G24" s="83"/>
    </row>
    <row r="25" spans="1:7" s="14" customFormat="1" ht="11.25" customHeight="1" hidden="1">
      <c r="A25" s="27" t="s">
        <v>22</v>
      </c>
      <c r="B25" s="28" t="s">
        <v>56</v>
      </c>
      <c r="C25" s="27"/>
      <c r="D25" s="27"/>
      <c r="E25" s="27"/>
      <c r="F25" s="28"/>
      <c r="G25" s="83"/>
    </row>
    <row r="26" spans="1:7" s="14" customFormat="1" ht="11.25" customHeight="1" hidden="1">
      <c r="A26" s="27"/>
      <c r="B26" s="28" t="s">
        <v>57</v>
      </c>
      <c r="C26" s="27"/>
      <c r="D26" s="27"/>
      <c r="E26" s="27"/>
      <c r="F26" s="28"/>
      <c r="G26" s="83"/>
    </row>
    <row r="27" spans="1:7" s="14" customFormat="1" ht="11.25" customHeight="1" hidden="1">
      <c r="A27" s="27"/>
      <c r="B27" s="29" t="s">
        <v>50</v>
      </c>
      <c r="C27" s="27"/>
      <c r="D27" s="27"/>
      <c r="E27" s="27"/>
      <c r="F27" s="28"/>
      <c r="G27" s="83"/>
    </row>
    <row r="28" spans="1:7" s="14" customFormat="1" ht="11.25" customHeight="1" hidden="1">
      <c r="A28" s="27"/>
      <c r="B28" s="29" t="s">
        <v>51</v>
      </c>
      <c r="C28" s="27"/>
      <c r="D28" s="27"/>
      <c r="E28" s="27"/>
      <c r="F28" s="28"/>
      <c r="G28" s="83"/>
    </row>
    <row r="29" spans="1:7" s="14" customFormat="1" ht="11.25" customHeight="1" hidden="1">
      <c r="A29" s="27"/>
      <c r="B29" s="29" t="s">
        <v>50</v>
      </c>
      <c r="C29" s="27"/>
      <c r="D29" s="27"/>
      <c r="E29" s="27"/>
      <c r="F29" s="28"/>
      <c r="G29" s="83"/>
    </row>
    <row r="30" spans="1:7" s="14" customFormat="1" ht="11.25" customHeight="1" hidden="1">
      <c r="A30" s="27"/>
      <c r="B30" s="29" t="s">
        <v>51</v>
      </c>
      <c r="C30" s="27"/>
      <c r="D30" s="27"/>
      <c r="E30" s="27"/>
      <c r="F30" s="28"/>
      <c r="G30" s="83"/>
    </row>
    <row r="31" spans="1:6" ht="15.75">
      <c r="A31" s="30"/>
      <c r="B31" s="31"/>
      <c r="C31" s="32"/>
      <c r="D31" s="32"/>
      <c r="E31" s="32"/>
      <c r="F31" s="32"/>
    </row>
    <row r="32" spans="1:7" s="12" customFormat="1" ht="14.25">
      <c r="A32" s="33" t="s">
        <v>128</v>
      </c>
      <c r="B32" s="33"/>
      <c r="C32" s="12" t="s">
        <v>0</v>
      </c>
      <c r="G32" s="84"/>
    </row>
    <row r="33" spans="1:7" s="13" customFormat="1" ht="11.25">
      <c r="A33" s="34" t="s">
        <v>15</v>
      </c>
      <c r="B33" s="35"/>
      <c r="C33" s="36" t="s">
        <v>23</v>
      </c>
      <c r="D33" s="37" t="s">
        <v>24</v>
      </c>
      <c r="E33" s="37" t="s">
        <v>25</v>
      </c>
      <c r="F33" s="38" t="s">
        <v>26</v>
      </c>
      <c r="G33" s="85"/>
    </row>
    <row r="34" spans="1:7" s="13" customFormat="1" ht="7.5" customHeight="1">
      <c r="A34" s="39"/>
      <c r="B34" s="40"/>
      <c r="C34" s="41" t="s">
        <v>27</v>
      </c>
      <c r="D34" s="42" t="s">
        <v>28</v>
      </c>
      <c r="E34" s="43" t="s">
        <v>28</v>
      </c>
      <c r="F34" s="44" t="s">
        <v>29</v>
      </c>
      <c r="G34" s="85"/>
    </row>
    <row r="35" spans="1:7" s="13" customFormat="1" ht="11.25">
      <c r="A35" s="34" t="s">
        <v>16</v>
      </c>
      <c r="B35" s="35" t="s">
        <v>30</v>
      </c>
      <c r="C35" s="114">
        <v>15</v>
      </c>
      <c r="D35" s="45">
        <f>E35/C35</f>
        <v>4989.4</v>
      </c>
      <c r="E35" s="46">
        <f>2544+60198+2312+7659+2128</f>
        <v>74841</v>
      </c>
      <c r="F35" s="46">
        <f>E35*12</f>
        <v>898092</v>
      </c>
      <c r="G35" s="86"/>
    </row>
    <row r="36" spans="1:7" s="13" customFormat="1" ht="5.25" customHeight="1">
      <c r="A36" s="47"/>
      <c r="B36" s="40"/>
      <c r="C36" s="41"/>
      <c r="D36" s="48"/>
      <c r="E36" s="49"/>
      <c r="F36" s="46"/>
      <c r="G36" s="85"/>
    </row>
    <row r="37" spans="1:7" s="13" customFormat="1" ht="11.25">
      <c r="A37" s="34" t="s">
        <v>18</v>
      </c>
      <c r="B37" s="35" t="s">
        <v>31</v>
      </c>
      <c r="C37" s="114">
        <f>C39-C35</f>
        <v>24.75</v>
      </c>
      <c r="D37" s="51">
        <f>E37/C37</f>
        <v>4501.616161616162</v>
      </c>
      <c r="E37" s="46">
        <f>E39-E35</f>
        <v>111415</v>
      </c>
      <c r="F37" s="46">
        <f>E37*12</f>
        <v>1336980</v>
      </c>
      <c r="G37" s="86"/>
    </row>
    <row r="38" spans="1:7" s="13" customFormat="1" ht="11.25">
      <c r="A38" s="47"/>
      <c r="B38" s="40" t="s">
        <v>32</v>
      </c>
      <c r="C38" s="41"/>
      <c r="D38" s="43"/>
      <c r="E38" s="49"/>
      <c r="F38" s="50"/>
      <c r="G38" s="85"/>
    </row>
    <row r="39" spans="1:7" s="13" customFormat="1" ht="11.25">
      <c r="A39" s="47"/>
      <c r="B39" s="40" t="s">
        <v>33</v>
      </c>
      <c r="C39" s="41">
        <v>39.75</v>
      </c>
      <c r="D39" s="43" t="s">
        <v>17</v>
      </c>
      <c r="E39" s="49">
        <v>186256</v>
      </c>
      <c r="F39" s="49">
        <f>F37+F35</f>
        <v>2235072</v>
      </c>
      <c r="G39" s="85"/>
    </row>
    <row r="40" spans="1:7" s="13" customFormat="1" ht="11.25">
      <c r="A40" s="34" t="s">
        <v>19</v>
      </c>
      <c r="B40" s="35" t="s">
        <v>34</v>
      </c>
      <c r="C40" s="53"/>
      <c r="D40" s="54"/>
      <c r="E40" s="46">
        <v>12121</v>
      </c>
      <c r="F40" s="52">
        <f>E40*12</f>
        <v>145452</v>
      </c>
      <c r="G40" s="85"/>
    </row>
    <row r="41" spans="1:7" s="13" customFormat="1" ht="11.25">
      <c r="A41" s="47"/>
      <c r="B41" s="40" t="s">
        <v>35</v>
      </c>
      <c r="C41" s="43" t="s">
        <v>17</v>
      </c>
      <c r="D41" s="43" t="s">
        <v>17</v>
      </c>
      <c r="E41" s="49"/>
      <c r="F41" s="49"/>
      <c r="G41" s="85"/>
    </row>
    <row r="42" spans="1:7" s="13" customFormat="1" ht="11.25">
      <c r="A42" s="34" t="s">
        <v>20</v>
      </c>
      <c r="B42" s="35" t="s">
        <v>109</v>
      </c>
      <c r="C42" s="53"/>
      <c r="D42" s="54"/>
      <c r="E42" s="46">
        <v>15870</v>
      </c>
      <c r="F42" s="52">
        <f>E42*12</f>
        <v>190440</v>
      </c>
      <c r="G42" s="85"/>
    </row>
    <row r="43" spans="1:7" s="13" customFormat="1" ht="11.25">
      <c r="A43" s="55"/>
      <c r="B43" s="56"/>
      <c r="C43" s="43" t="s">
        <v>17</v>
      </c>
      <c r="D43" s="43" t="s">
        <v>17</v>
      </c>
      <c r="E43" s="49"/>
      <c r="F43" s="107"/>
      <c r="G43" s="85"/>
    </row>
    <row r="44" spans="1:7" s="13" customFormat="1" ht="3" customHeight="1">
      <c r="A44" s="34"/>
      <c r="B44" s="35"/>
      <c r="C44" s="37"/>
      <c r="D44" s="38"/>
      <c r="E44" s="46"/>
      <c r="F44" s="52"/>
      <c r="G44" s="85"/>
    </row>
    <row r="45" spans="1:8" s="13" customFormat="1" ht="11.25">
      <c r="A45" s="47"/>
      <c r="B45" s="40" t="s">
        <v>155</v>
      </c>
      <c r="C45" s="108">
        <v>39.75</v>
      </c>
      <c r="D45" s="108">
        <f>D37+D35</f>
        <v>9491.01616161616</v>
      </c>
      <c r="E45" s="109">
        <f>E42+E40+E39</f>
        <v>214247</v>
      </c>
      <c r="F45" s="57">
        <f>F42+F40+F39</f>
        <v>2570964</v>
      </c>
      <c r="G45" s="86">
        <v>2191400</v>
      </c>
      <c r="H45" s="89">
        <f>G45-F45</f>
        <v>-379564</v>
      </c>
    </row>
    <row r="46" s="12" customFormat="1" ht="12.75">
      <c r="G46" s="84"/>
    </row>
    <row r="47" spans="1:7" s="12" customFormat="1" ht="14.25">
      <c r="A47" s="33" t="s">
        <v>4</v>
      </c>
      <c r="B47" s="33"/>
      <c r="C47" s="33"/>
      <c r="G47" s="84"/>
    </row>
    <row r="48" spans="1:7" s="12" customFormat="1" ht="12.75">
      <c r="A48" s="166" t="s">
        <v>5</v>
      </c>
      <c r="B48" s="166"/>
      <c r="G48" s="84"/>
    </row>
    <row r="49" spans="1:7" s="12" customFormat="1" ht="12.75">
      <c r="A49" s="177" t="s">
        <v>40</v>
      </c>
      <c r="B49" s="177"/>
      <c r="C49" s="60" t="s">
        <v>102</v>
      </c>
      <c r="D49" s="60" t="s">
        <v>43</v>
      </c>
      <c r="E49" s="60" t="s">
        <v>104</v>
      </c>
      <c r="F49" s="60" t="s">
        <v>38</v>
      </c>
      <c r="G49" s="84"/>
    </row>
    <row r="50" spans="1:7" s="12" customFormat="1" ht="24" customHeight="1">
      <c r="A50" s="180" t="s">
        <v>6</v>
      </c>
      <c r="B50" s="181"/>
      <c r="C50" s="64">
        <v>2</v>
      </c>
      <c r="D50" s="100">
        <v>50</v>
      </c>
      <c r="E50" s="100">
        <f>C50*D50</f>
        <v>100</v>
      </c>
      <c r="F50" s="100">
        <f>E50*12</f>
        <v>1200</v>
      </c>
      <c r="G50" s="84"/>
    </row>
    <row r="51" spans="1:7" s="12" customFormat="1" ht="17.25" customHeight="1">
      <c r="A51" s="113"/>
      <c r="B51" s="113"/>
      <c r="C51" s="73"/>
      <c r="D51" s="71"/>
      <c r="E51" s="71"/>
      <c r="F51" s="71"/>
      <c r="G51" s="84"/>
    </row>
    <row r="52" spans="1:7" s="12" customFormat="1" ht="14.25">
      <c r="A52" s="33" t="s">
        <v>129</v>
      </c>
      <c r="B52" s="33"/>
      <c r="C52" s="33"/>
      <c r="G52" s="84"/>
    </row>
    <row r="53" spans="1:7" s="12" customFormat="1" ht="12.75">
      <c r="A53" s="166" t="s">
        <v>2</v>
      </c>
      <c r="B53" s="166"/>
      <c r="G53" s="84"/>
    </row>
    <row r="54" spans="1:7" s="12" customFormat="1" ht="12.75">
      <c r="A54" s="177" t="s">
        <v>40</v>
      </c>
      <c r="B54" s="177"/>
      <c r="C54" s="60" t="s">
        <v>102</v>
      </c>
      <c r="D54" s="60" t="s">
        <v>43</v>
      </c>
      <c r="E54" s="60" t="s">
        <v>104</v>
      </c>
      <c r="F54" s="60" t="s">
        <v>38</v>
      </c>
      <c r="G54" s="84"/>
    </row>
    <row r="55" spans="1:7" s="12" customFormat="1" ht="12.75">
      <c r="A55" s="182" t="s">
        <v>103</v>
      </c>
      <c r="B55" s="182"/>
      <c r="C55" s="64">
        <v>14</v>
      </c>
      <c r="D55" s="100">
        <v>100</v>
      </c>
      <c r="E55" s="100">
        <f>C55*D55</f>
        <v>1400</v>
      </c>
      <c r="F55" s="100">
        <f>E55*12</f>
        <v>16800</v>
      </c>
      <c r="G55" s="84"/>
    </row>
    <row r="56" spans="1:7" s="12" customFormat="1" ht="12.75">
      <c r="A56" s="58"/>
      <c r="B56" s="58"/>
      <c r="G56" s="84"/>
    </row>
    <row r="57" spans="1:7" s="12" customFormat="1" ht="14.25">
      <c r="A57" s="33" t="s">
        <v>130</v>
      </c>
      <c r="B57" s="33"/>
      <c r="C57" s="33"/>
      <c r="G57" s="84"/>
    </row>
    <row r="58" spans="1:7" s="12" customFormat="1" ht="12.75">
      <c r="A58" s="166" t="s">
        <v>1</v>
      </c>
      <c r="B58" s="166"/>
      <c r="G58" s="84"/>
    </row>
    <row r="59" spans="1:7" s="12" customFormat="1" ht="12.75">
      <c r="A59" s="177" t="s">
        <v>40</v>
      </c>
      <c r="B59" s="177"/>
      <c r="C59" s="60" t="s">
        <v>106</v>
      </c>
      <c r="D59" s="60" t="s">
        <v>107</v>
      </c>
      <c r="E59" s="169" t="s">
        <v>38</v>
      </c>
      <c r="F59" s="170"/>
      <c r="G59" s="84"/>
    </row>
    <row r="60" spans="1:6" ht="12" customHeight="1">
      <c r="A60" s="182" t="s">
        <v>105</v>
      </c>
      <c r="B60" s="182"/>
      <c r="C60" s="100">
        <v>2570964</v>
      </c>
      <c r="D60" s="100">
        <v>34.2</v>
      </c>
      <c r="E60" s="178">
        <f>C60*D60%</f>
        <v>879269.6880000001</v>
      </c>
      <c r="F60" s="179"/>
    </row>
    <row r="61" spans="1:7" s="12" customFormat="1" ht="12.75" customHeight="1">
      <c r="A61" s="58"/>
      <c r="B61" s="58"/>
      <c r="G61" s="84"/>
    </row>
    <row r="62" spans="1:7" s="12" customFormat="1" ht="14.25">
      <c r="A62" s="33" t="s">
        <v>131</v>
      </c>
      <c r="B62" s="33"/>
      <c r="G62" s="84"/>
    </row>
    <row r="63" spans="1:7" s="12" customFormat="1" ht="12.75">
      <c r="A63" s="59" t="s">
        <v>15</v>
      </c>
      <c r="B63" s="59"/>
      <c r="C63" s="60" t="s">
        <v>36</v>
      </c>
      <c r="D63" s="169" t="s">
        <v>37</v>
      </c>
      <c r="E63" s="170"/>
      <c r="F63" s="60" t="s">
        <v>38</v>
      </c>
      <c r="G63" s="84"/>
    </row>
    <row r="64" spans="1:7" s="13" customFormat="1" ht="11.25">
      <c r="A64" s="59" t="s">
        <v>16</v>
      </c>
      <c r="B64" s="59" t="s">
        <v>69</v>
      </c>
      <c r="C64" s="60">
        <v>2</v>
      </c>
      <c r="D64" s="160"/>
      <c r="E64" s="161"/>
      <c r="F64" s="61">
        <f>F66-F65</f>
        <v>18212</v>
      </c>
      <c r="G64" s="85"/>
    </row>
    <row r="65" spans="1:7" s="13" customFormat="1" ht="11.25">
      <c r="A65" s="59" t="s">
        <v>18</v>
      </c>
      <c r="B65" s="59" t="s">
        <v>113</v>
      </c>
      <c r="C65" s="60"/>
      <c r="D65" s="160">
        <v>649</v>
      </c>
      <c r="E65" s="161"/>
      <c r="F65" s="61">
        <f>D65*12</f>
        <v>7788</v>
      </c>
      <c r="G65" s="85"/>
    </row>
    <row r="66" spans="1:7" s="13" customFormat="1" ht="11.25">
      <c r="A66" s="59"/>
      <c r="B66" s="59" t="s">
        <v>39</v>
      </c>
      <c r="C66" s="59"/>
      <c r="D66" s="160"/>
      <c r="E66" s="161"/>
      <c r="F66" s="62">
        <v>26000</v>
      </c>
      <c r="G66" s="85"/>
    </row>
    <row r="67" s="13" customFormat="1" ht="12.75" customHeight="1">
      <c r="G67" s="85"/>
    </row>
    <row r="68" spans="1:7" s="12" customFormat="1" ht="14.25">
      <c r="A68" s="33" t="s">
        <v>132</v>
      </c>
      <c r="B68" s="33"/>
      <c r="G68" s="84"/>
    </row>
    <row r="69" spans="1:7" s="13" customFormat="1" ht="11.25">
      <c r="A69" s="189" t="s">
        <v>15</v>
      </c>
      <c r="B69" s="189" t="s">
        <v>66</v>
      </c>
      <c r="C69" s="189" t="s">
        <v>67</v>
      </c>
      <c r="D69" s="189" t="s">
        <v>76</v>
      </c>
      <c r="E69" s="189" t="s">
        <v>68</v>
      </c>
      <c r="F69" s="189" t="s">
        <v>43</v>
      </c>
      <c r="G69" s="85"/>
    </row>
    <row r="70" spans="1:7" s="13" customFormat="1" ht="11.25">
      <c r="A70" s="190"/>
      <c r="B70" s="190"/>
      <c r="C70" s="190"/>
      <c r="D70" s="190"/>
      <c r="E70" s="190"/>
      <c r="F70" s="190"/>
      <c r="G70" s="85"/>
    </row>
    <row r="71" spans="1:7" s="13" customFormat="1" ht="12.75">
      <c r="A71" s="59" t="s">
        <v>16</v>
      </c>
      <c r="B71" s="63" t="s">
        <v>70</v>
      </c>
      <c r="C71" s="64" t="s">
        <v>71</v>
      </c>
      <c r="D71" s="61">
        <f>F71/E71</f>
        <v>306.642247505145</v>
      </c>
      <c r="E71" s="61">
        <v>1287.65</v>
      </c>
      <c r="F71" s="61">
        <f>235500+159347.89</f>
        <v>394847.89</v>
      </c>
      <c r="G71" s="85"/>
    </row>
    <row r="72" spans="1:7" s="13" customFormat="1" ht="12.75">
      <c r="A72" s="59"/>
      <c r="B72" s="59" t="s">
        <v>111</v>
      </c>
      <c r="C72" s="64"/>
      <c r="D72" s="61"/>
      <c r="E72" s="61"/>
      <c r="F72" s="61">
        <v>13669.08</v>
      </c>
      <c r="G72" s="85"/>
    </row>
    <row r="73" spans="1:7" s="13" customFormat="1" ht="12.75">
      <c r="A73" s="59" t="s">
        <v>18</v>
      </c>
      <c r="B73" s="63" t="s">
        <v>72</v>
      </c>
      <c r="C73" s="64" t="s">
        <v>73</v>
      </c>
      <c r="D73" s="61">
        <f>F73/E73</f>
        <v>54720</v>
      </c>
      <c r="E73" s="61">
        <v>5</v>
      </c>
      <c r="F73" s="61">
        <v>273600</v>
      </c>
      <c r="G73" s="85"/>
    </row>
    <row r="74" spans="1:7" s="13" customFormat="1" ht="12.75">
      <c r="A74" s="59"/>
      <c r="B74" s="59" t="s">
        <v>111</v>
      </c>
      <c r="C74" s="64"/>
      <c r="D74" s="61"/>
      <c r="E74" s="61"/>
      <c r="F74" s="61">
        <v>1983.65</v>
      </c>
      <c r="G74" s="85"/>
    </row>
    <row r="75" spans="1:7" s="13" customFormat="1" ht="33.75">
      <c r="A75" s="59" t="s">
        <v>19</v>
      </c>
      <c r="B75" s="65" t="s">
        <v>74</v>
      </c>
      <c r="C75" s="66" t="s">
        <v>75</v>
      </c>
      <c r="D75" s="61">
        <f>F75/G75</f>
        <v>2746.8230694037143</v>
      </c>
      <c r="E75" s="67" t="s">
        <v>174</v>
      </c>
      <c r="F75" s="61">
        <v>56200</v>
      </c>
      <c r="G75" s="85">
        <f>9.52+10.94</f>
        <v>20.46</v>
      </c>
    </row>
    <row r="76" spans="1:7" s="13" customFormat="1" ht="12.75">
      <c r="A76" s="59"/>
      <c r="B76" s="59" t="s">
        <v>111</v>
      </c>
      <c r="C76" s="66"/>
      <c r="D76" s="61"/>
      <c r="E76" s="67"/>
      <c r="F76" s="79">
        <v>1799.38</v>
      </c>
      <c r="G76" s="85">
        <f>G75</f>
        <v>20.46</v>
      </c>
    </row>
    <row r="77" spans="1:8" s="13" customFormat="1" ht="11.25">
      <c r="A77" s="59" t="s">
        <v>20</v>
      </c>
      <c r="B77" s="59" t="s">
        <v>44</v>
      </c>
      <c r="C77" s="59"/>
      <c r="D77" s="61"/>
      <c r="E77" s="61"/>
      <c r="F77" s="62">
        <f>SUM(F71:F76)</f>
        <v>742100</v>
      </c>
      <c r="G77" s="85">
        <v>742100</v>
      </c>
      <c r="H77" s="89">
        <f>G77-F77</f>
        <v>0</v>
      </c>
    </row>
    <row r="78" spans="1:7" s="12" customFormat="1" ht="15.75" customHeight="1">
      <c r="A78" s="33" t="s">
        <v>133</v>
      </c>
      <c r="B78" s="33"/>
      <c r="G78" s="84"/>
    </row>
    <row r="79" spans="1:7" s="13" customFormat="1" ht="11.25">
      <c r="A79" s="169" t="s">
        <v>40</v>
      </c>
      <c r="B79" s="176"/>
      <c r="C79" s="176" t="s">
        <v>41</v>
      </c>
      <c r="D79" s="170" t="s">
        <v>42</v>
      </c>
      <c r="E79" s="177" t="s">
        <v>43</v>
      </c>
      <c r="F79" s="177"/>
      <c r="G79" s="85"/>
    </row>
    <row r="80" spans="1:7" s="13" customFormat="1" ht="11.25">
      <c r="A80" s="163" t="s">
        <v>175</v>
      </c>
      <c r="B80" s="164"/>
      <c r="C80" s="164"/>
      <c r="D80" s="165"/>
      <c r="E80" s="162">
        <v>11900</v>
      </c>
      <c r="F80" s="162"/>
      <c r="G80" s="85"/>
    </row>
    <row r="81" spans="1:7" s="13" customFormat="1" ht="11.25">
      <c r="A81" s="163" t="s">
        <v>77</v>
      </c>
      <c r="B81" s="164"/>
      <c r="C81" s="164"/>
      <c r="D81" s="165"/>
      <c r="E81" s="162">
        <v>10000</v>
      </c>
      <c r="F81" s="162"/>
      <c r="G81" s="85"/>
    </row>
    <row r="82" spans="1:7" s="13" customFormat="1" ht="11.25">
      <c r="A82" s="163" t="s">
        <v>78</v>
      </c>
      <c r="B82" s="164"/>
      <c r="C82" s="164"/>
      <c r="D82" s="165"/>
      <c r="E82" s="162">
        <v>4000</v>
      </c>
      <c r="F82" s="162"/>
      <c r="G82" s="85"/>
    </row>
    <row r="83" spans="1:7" s="13" customFormat="1" ht="11.25">
      <c r="A83" s="163" t="s">
        <v>88</v>
      </c>
      <c r="B83" s="164"/>
      <c r="C83" s="164"/>
      <c r="D83" s="165"/>
      <c r="E83" s="162">
        <v>0</v>
      </c>
      <c r="F83" s="162"/>
      <c r="G83" s="85"/>
    </row>
    <row r="84" spans="1:7" s="13" customFormat="1" ht="11.25">
      <c r="A84" s="163" t="s">
        <v>176</v>
      </c>
      <c r="B84" s="164"/>
      <c r="C84" s="164"/>
      <c r="D84" s="165"/>
      <c r="E84" s="162">
        <v>0</v>
      </c>
      <c r="F84" s="162"/>
      <c r="G84" s="85"/>
    </row>
    <row r="85" spans="1:7" s="13" customFormat="1" ht="11.25">
      <c r="A85" s="163" t="s">
        <v>10</v>
      </c>
      <c r="B85" s="164"/>
      <c r="C85" s="164"/>
      <c r="D85" s="165"/>
      <c r="E85" s="162">
        <v>11600</v>
      </c>
      <c r="F85" s="162"/>
      <c r="G85" s="85"/>
    </row>
    <row r="86" spans="1:7" s="13" customFormat="1" ht="11.25">
      <c r="A86" s="163" t="s">
        <v>79</v>
      </c>
      <c r="B86" s="164"/>
      <c r="C86" s="164"/>
      <c r="D86" s="165"/>
      <c r="E86" s="162">
        <v>0</v>
      </c>
      <c r="F86" s="162"/>
      <c r="G86" s="85"/>
    </row>
    <row r="87" spans="1:7" s="13" customFormat="1" ht="11.25">
      <c r="A87" s="163" t="s">
        <v>89</v>
      </c>
      <c r="B87" s="164"/>
      <c r="C87" s="164"/>
      <c r="D87" s="165"/>
      <c r="E87" s="162">
        <v>14900</v>
      </c>
      <c r="F87" s="162"/>
      <c r="G87" s="85"/>
    </row>
    <row r="88" spans="1:7" s="13" customFormat="1" ht="11.25">
      <c r="A88" s="163" t="s">
        <v>80</v>
      </c>
      <c r="B88" s="164"/>
      <c r="C88" s="164"/>
      <c r="D88" s="165"/>
      <c r="E88" s="162">
        <v>1000</v>
      </c>
      <c r="F88" s="162"/>
      <c r="G88" s="85"/>
    </row>
    <row r="89" spans="1:7" s="13" customFormat="1" ht="11.25">
      <c r="A89" s="163" t="s">
        <v>81</v>
      </c>
      <c r="B89" s="164"/>
      <c r="C89" s="164"/>
      <c r="D89" s="165"/>
      <c r="E89" s="162">
        <v>17200</v>
      </c>
      <c r="F89" s="162"/>
      <c r="G89" s="85"/>
    </row>
    <row r="90" spans="1:7" s="13" customFormat="1" ht="11.25">
      <c r="A90" s="163" t="s">
        <v>91</v>
      </c>
      <c r="B90" s="164"/>
      <c r="C90" s="164"/>
      <c r="D90" s="165"/>
      <c r="E90" s="162">
        <v>0</v>
      </c>
      <c r="F90" s="162"/>
      <c r="G90" s="85"/>
    </row>
    <row r="91" spans="1:7" s="13" customFormat="1" ht="11.25">
      <c r="A91" s="171" t="s">
        <v>44</v>
      </c>
      <c r="B91" s="172"/>
      <c r="C91" s="172"/>
      <c r="D91" s="173"/>
      <c r="E91" s="174">
        <f>SUM(E80:F90)</f>
        <v>70600</v>
      </c>
      <c r="F91" s="175"/>
      <c r="G91" s="85">
        <v>70600</v>
      </c>
    </row>
    <row r="92" spans="1:7" s="12" customFormat="1" ht="12.75" customHeight="1">
      <c r="A92" s="33"/>
      <c r="B92" s="33"/>
      <c r="G92" s="84"/>
    </row>
    <row r="93" spans="1:7" s="12" customFormat="1" ht="8.25" customHeight="1" hidden="1">
      <c r="A93" s="58"/>
      <c r="B93" s="58"/>
      <c r="G93" s="84"/>
    </row>
    <row r="94" spans="1:7" s="12" customFormat="1" ht="14.25">
      <c r="A94" s="33" t="s">
        <v>134</v>
      </c>
      <c r="B94" s="33"/>
      <c r="G94" s="84"/>
    </row>
    <row r="95" spans="1:7" s="13" customFormat="1" ht="11.25">
      <c r="A95" s="169" t="s">
        <v>40</v>
      </c>
      <c r="B95" s="176"/>
      <c r="C95" s="176" t="s">
        <v>41</v>
      </c>
      <c r="D95" s="170" t="s">
        <v>42</v>
      </c>
      <c r="E95" s="177" t="s">
        <v>43</v>
      </c>
      <c r="F95" s="177"/>
      <c r="G95" s="85"/>
    </row>
    <row r="96" spans="1:7" s="13" customFormat="1" ht="11.25">
      <c r="A96" s="163" t="s">
        <v>177</v>
      </c>
      <c r="B96" s="164"/>
      <c r="C96" s="164"/>
      <c r="D96" s="165"/>
      <c r="E96" s="162">
        <v>0</v>
      </c>
      <c r="F96" s="162"/>
      <c r="G96" s="85"/>
    </row>
    <row r="97" spans="1:7" s="13" customFormat="1" ht="11.25">
      <c r="A97" s="163" t="s">
        <v>95</v>
      </c>
      <c r="B97" s="164"/>
      <c r="C97" s="164"/>
      <c r="D97" s="165"/>
      <c r="E97" s="162">
        <v>15000</v>
      </c>
      <c r="F97" s="162"/>
      <c r="G97" s="85"/>
    </row>
    <row r="98" spans="1:7" s="13" customFormat="1" ht="11.25">
      <c r="A98" s="163" t="s">
        <v>178</v>
      </c>
      <c r="B98" s="164"/>
      <c r="C98" s="164"/>
      <c r="D98" s="165"/>
      <c r="E98" s="162">
        <v>800</v>
      </c>
      <c r="F98" s="162"/>
      <c r="G98" s="85"/>
    </row>
    <row r="99" spans="1:7" s="13" customFormat="1" ht="11.25">
      <c r="A99" s="163" t="s">
        <v>10</v>
      </c>
      <c r="B99" s="164"/>
      <c r="C99" s="164"/>
      <c r="D99" s="165"/>
      <c r="E99" s="162">
        <v>8000</v>
      </c>
      <c r="F99" s="162"/>
      <c r="G99" s="85"/>
    </row>
    <row r="100" spans="1:7" s="13" customFormat="1" ht="11.25">
      <c r="A100" s="163" t="s">
        <v>179</v>
      </c>
      <c r="B100" s="164"/>
      <c r="C100" s="164"/>
      <c r="D100" s="165"/>
      <c r="E100" s="162">
        <v>9600</v>
      </c>
      <c r="F100" s="162"/>
      <c r="G100" s="85"/>
    </row>
    <row r="101" spans="1:7" s="13" customFormat="1" ht="11.25">
      <c r="A101" s="163" t="s">
        <v>90</v>
      </c>
      <c r="B101" s="164"/>
      <c r="C101" s="164"/>
      <c r="D101" s="165"/>
      <c r="E101" s="162"/>
      <c r="F101" s="162"/>
      <c r="G101" s="85"/>
    </row>
    <row r="102" spans="1:7" s="13" customFormat="1" ht="11.25">
      <c r="A102" s="171" t="s">
        <v>44</v>
      </c>
      <c r="B102" s="172"/>
      <c r="C102" s="172"/>
      <c r="D102" s="173"/>
      <c r="E102" s="174">
        <f>SUM(E96:F101)</f>
        <v>33400</v>
      </c>
      <c r="F102" s="175"/>
      <c r="G102" s="85"/>
    </row>
    <row r="103" spans="1:7" s="12" customFormat="1" ht="8.25" customHeight="1">
      <c r="A103" s="33"/>
      <c r="B103" s="33"/>
      <c r="G103" s="84"/>
    </row>
    <row r="104" spans="1:7" s="12" customFormat="1" ht="14.25">
      <c r="A104" s="33" t="s">
        <v>135</v>
      </c>
      <c r="B104" s="33"/>
      <c r="G104" s="84"/>
    </row>
    <row r="105" spans="1:7" s="12" customFormat="1" ht="12.75">
      <c r="A105" s="166" t="s">
        <v>182</v>
      </c>
      <c r="B105" s="166"/>
      <c r="G105" s="84"/>
    </row>
    <row r="106" spans="1:7" s="12" customFormat="1" ht="12.75">
      <c r="A106" s="101" t="s">
        <v>181</v>
      </c>
      <c r="B106" s="58"/>
      <c r="C106" s="101"/>
      <c r="D106" s="115">
        <v>8000</v>
      </c>
      <c r="E106" s="12" t="s">
        <v>180</v>
      </c>
      <c r="G106" s="84"/>
    </row>
    <row r="107" spans="1:7" s="12" customFormat="1" ht="12.75">
      <c r="A107" s="116" t="s">
        <v>3</v>
      </c>
      <c r="B107" s="58"/>
      <c r="C107" s="101"/>
      <c r="D107" s="115">
        <v>8200</v>
      </c>
      <c r="E107" s="12" t="s">
        <v>180</v>
      </c>
      <c r="G107" s="84"/>
    </row>
    <row r="108" spans="1:7" s="12" customFormat="1" ht="14.25">
      <c r="A108" s="33"/>
      <c r="B108" s="33"/>
      <c r="G108" s="84"/>
    </row>
    <row r="109" spans="1:7" s="12" customFormat="1" ht="14.25">
      <c r="A109" s="33" t="s">
        <v>136</v>
      </c>
      <c r="B109" s="33"/>
      <c r="G109" s="84"/>
    </row>
    <row r="110" spans="1:7" s="12" customFormat="1" ht="12.75">
      <c r="A110" s="166" t="s">
        <v>183</v>
      </c>
      <c r="B110" s="166"/>
      <c r="G110" s="84"/>
    </row>
    <row r="111" spans="1:7" s="12" customFormat="1" ht="12.75">
      <c r="A111" s="58"/>
      <c r="B111" s="58"/>
      <c r="G111" s="84"/>
    </row>
    <row r="112" spans="1:7" s="12" customFormat="1" ht="12.75" hidden="1">
      <c r="A112" s="69"/>
      <c r="B112" s="69"/>
      <c r="C112" s="70"/>
      <c r="D112" s="71"/>
      <c r="E112" s="72"/>
      <c r="F112" s="72"/>
      <c r="G112" s="84"/>
    </row>
    <row r="113" spans="1:7" s="12" customFormat="1" ht="14.25" hidden="1">
      <c r="A113" s="33" t="s">
        <v>137</v>
      </c>
      <c r="B113" s="33"/>
      <c r="C113" s="33"/>
      <c r="D113" s="33"/>
      <c r="G113" s="84"/>
    </row>
    <row r="114" spans="1:7" s="13" customFormat="1" ht="11.25" hidden="1">
      <c r="A114" s="169" t="s">
        <v>40</v>
      </c>
      <c r="B114" s="176"/>
      <c r="C114" s="176" t="s">
        <v>41</v>
      </c>
      <c r="D114" s="170" t="s">
        <v>42</v>
      </c>
      <c r="E114" s="177" t="s">
        <v>43</v>
      </c>
      <c r="F114" s="177"/>
      <c r="G114" s="85"/>
    </row>
    <row r="115" spans="1:7" s="13" customFormat="1" ht="11.25" hidden="1">
      <c r="A115" s="163" t="s">
        <v>108</v>
      </c>
      <c r="B115" s="164"/>
      <c r="C115" s="164"/>
      <c r="D115" s="165"/>
      <c r="E115" s="162"/>
      <c r="F115" s="162"/>
      <c r="G115" s="85"/>
    </row>
    <row r="116" spans="1:7" s="13" customFormat="1" ht="11.25" hidden="1">
      <c r="A116" s="171" t="s">
        <v>44</v>
      </c>
      <c r="B116" s="172"/>
      <c r="C116" s="172"/>
      <c r="D116" s="173"/>
      <c r="E116" s="174">
        <f>SUM(E115:E115)</f>
        <v>0</v>
      </c>
      <c r="F116" s="175"/>
      <c r="G116" s="85">
        <v>50000</v>
      </c>
    </row>
    <row r="117" spans="1:7" s="12" customFormat="1" ht="12.75" hidden="1">
      <c r="A117" s="73"/>
      <c r="B117" s="73"/>
      <c r="C117" s="74"/>
      <c r="D117" s="74"/>
      <c r="E117" s="74"/>
      <c r="F117" s="74"/>
      <c r="G117" s="84"/>
    </row>
    <row r="118" spans="1:7" s="12" customFormat="1" ht="12.75" hidden="1">
      <c r="A118" s="73"/>
      <c r="C118" s="74"/>
      <c r="D118" s="74"/>
      <c r="E118" s="74"/>
      <c r="F118" s="74"/>
      <c r="G118" s="84"/>
    </row>
    <row r="119" spans="1:7" s="12" customFormat="1" ht="14.25">
      <c r="A119" s="33" t="s">
        <v>110</v>
      </c>
      <c r="B119" s="33"/>
      <c r="C119" s="33"/>
      <c r="D119" s="33"/>
      <c r="G119" s="84"/>
    </row>
    <row r="120" spans="1:7" s="15" customFormat="1" ht="16.5" customHeight="1">
      <c r="A120" s="166" t="s">
        <v>173</v>
      </c>
      <c r="B120" s="166"/>
      <c r="C120" s="75"/>
      <c r="D120" s="75"/>
      <c r="E120" s="75"/>
      <c r="F120" s="75"/>
      <c r="G120" s="87"/>
    </row>
    <row r="121" spans="1:7" s="13" customFormat="1" ht="22.5">
      <c r="A121" s="177"/>
      <c r="B121" s="177"/>
      <c r="C121" s="76" t="s">
        <v>87</v>
      </c>
      <c r="D121" s="77" t="s">
        <v>164</v>
      </c>
      <c r="E121" s="77" t="s">
        <v>163</v>
      </c>
      <c r="F121" s="77" t="s">
        <v>82</v>
      </c>
      <c r="G121" s="85"/>
    </row>
    <row r="122" spans="1:7" s="13" customFormat="1" ht="11.25">
      <c r="A122" s="163" t="s">
        <v>172</v>
      </c>
      <c r="B122" s="165"/>
      <c r="C122" s="59"/>
      <c r="D122" s="59"/>
      <c r="E122" s="61"/>
      <c r="F122" s="61"/>
      <c r="G122" s="85"/>
    </row>
    <row r="123" spans="1:7" s="13" customFormat="1" ht="11.25" customHeight="1" hidden="1">
      <c r="A123" s="167" t="s">
        <v>50</v>
      </c>
      <c r="B123" s="168"/>
      <c r="C123" s="78"/>
      <c r="D123" s="60"/>
      <c r="E123" s="61"/>
      <c r="F123" s="61"/>
      <c r="G123" s="85"/>
    </row>
    <row r="124" spans="1:7" s="13" customFormat="1" ht="11.25" customHeight="1" hidden="1">
      <c r="A124" s="167" t="s">
        <v>51</v>
      </c>
      <c r="B124" s="168"/>
      <c r="C124" s="78"/>
      <c r="D124" s="60"/>
      <c r="E124" s="61"/>
      <c r="F124" s="61"/>
      <c r="G124" s="85"/>
    </row>
    <row r="125" spans="1:7" s="13" customFormat="1" ht="11.25">
      <c r="A125" s="163" t="s">
        <v>83</v>
      </c>
      <c r="B125" s="165"/>
      <c r="C125" s="78"/>
      <c r="D125" s="60"/>
      <c r="E125" s="61"/>
      <c r="F125" s="61"/>
      <c r="G125" s="85"/>
    </row>
    <row r="126" spans="1:7" s="13" customFormat="1" ht="11.25">
      <c r="A126" s="167" t="s">
        <v>50</v>
      </c>
      <c r="B126" s="168"/>
      <c r="C126" s="78">
        <v>51.27</v>
      </c>
      <c r="D126" s="60">
        <v>118</v>
      </c>
      <c r="E126" s="60">
        <v>170</v>
      </c>
      <c r="F126" s="61">
        <f>E126*D126*C126</f>
        <v>1028476.2000000001</v>
      </c>
      <c r="G126" s="85"/>
    </row>
    <row r="127" spans="1:7" s="13" customFormat="1" ht="11.25">
      <c r="A127" s="167" t="s">
        <v>51</v>
      </c>
      <c r="B127" s="168"/>
      <c r="C127" s="78">
        <v>51.27</v>
      </c>
      <c r="D127" s="60">
        <v>16</v>
      </c>
      <c r="E127" s="60">
        <v>170</v>
      </c>
      <c r="F127" s="61">
        <f>E127*D127*C127</f>
        <v>139454.4</v>
      </c>
      <c r="G127" s="85"/>
    </row>
    <row r="128" spans="1:7" s="13" customFormat="1" ht="11.25">
      <c r="A128" s="163" t="s">
        <v>84</v>
      </c>
      <c r="B128" s="165"/>
      <c r="C128" s="78"/>
      <c r="D128" s="60"/>
      <c r="E128" s="60"/>
      <c r="F128" s="61"/>
      <c r="G128" s="85"/>
    </row>
    <row r="129" spans="1:7" s="13" customFormat="1" ht="11.25">
      <c r="A129" s="167" t="s">
        <v>50</v>
      </c>
      <c r="B129" s="168"/>
      <c r="C129" s="78"/>
      <c r="D129" s="60"/>
      <c r="E129" s="60"/>
      <c r="F129" s="61"/>
      <c r="G129" s="85"/>
    </row>
    <row r="130" spans="1:7" s="13" customFormat="1" ht="11.25">
      <c r="A130" s="167" t="s">
        <v>51</v>
      </c>
      <c r="B130" s="168"/>
      <c r="C130" s="78"/>
      <c r="D130" s="60"/>
      <c r="E130" s="60"/>
      <c r="F130" s="61"/>
      <c r="G130" s="85"/>
    </row>
    <row r="131" spans="1:7" s="13" customFormat="1" ht="11.25" customHeight="1" hidden="1">
      <c r="A131" s="163" t="s">
        <v>85</v>
      </c>
      <c r="B131" s="165"/>
      <c r="C131" s="78"/>
      <c r="D131" s="60"/>
      <c r="E131" s="60"/>
      <c r="F131" s="61"/>
      <c r="G131" s="85"/>
    </row>
    <row r="132" spans="1:7" s="13" customFormat="1" ht="11.25" customHeight="1" hidden="1">
      <c r="A132" s="167" t="s">
        <v>50</v>
      </c>
      <c r="B132" s="168"/>
      <c r="C132" s="78"/>
      <c r="D132" s="60"/>
      <c r="E132" s="60"/>
      <c r="F132" s="61"/>
      <c r="G132" s="85"/>
    </row>
    <row r="133" spans="1:7" s="13" customFormat="1" ht="11.25" customHeight="1" hidden="1">
      <c r="A133" s="167" t="s">
        <v>51</v>
      </c>
      <c r="B133" s="168"/>
      <c r="C133" s="78"/>
      <c r="D133" s="60"/>
      <c r="E133" s="60"/>
      <c r="F133" s="61"/>
      <c r="G133" s="85"/>
    </row>
    <row r="134" spans="1:8" s="13" customFormat="1" ht="11.25">
      <c r="A134" s="171" t="s">
        <v>86</v>
      </c>
      <c r="B134" s="173"/>
      <c r="C134" s="121">
        <v>51.27</v>
      </c>
      <c r="D134" s="117">
        <v>134</v>
      </c>
      <c r="E134" s="117">
        <v>170</v>
      </c>
      <c r="F134" s="62">
        <f>SUM(F122:F133)</f>
        <v>1167930.6</v>
      </c>
      <c r="G134" s="85"/>
      <c r="H134" s="89"/>
    </row>
    <row r="135" s="12" customFormat="1" ht="19.5" customHeight="1">
      <c r="G135" s="84"/>
    </row>
    <row r="136" spans="1:8" s="118" customFormat="1" ht="16.5">
      <c r="A136" s="119" t="s">
        <v>11</v>
      </c>
      <c r="B136" s="119"/>
      <c r="C136" s="119"/>
      <c r="D136" s="120"/>
      <c r="E136" s="120"/>
      <c r="F136" s="119" t="s">
        <v>127</v>
      </c>
      <c r="G136" s="122"/>
      <c r="H136" s="120"/>
    </row>
    <row r="137" s="12" customFormat="1" ht="12.75">
      <c r="G137" s="84"/>
    </row>
    <row r="138" spans="1:7" s="12" customFormat="1" ht="12.75">
      <c r="A138" s="184" t="s">
        <v>138</v>
      </c>
      <c r="B138" s="184"/>
      <c r="G138" s="84"/>
    </row>
  </sheetData>
  <sheetProtection/>
  <mergeCells count="92">
    <mergeCell ref="A121:B121"/>
    <mergeCell ref="A120:B120"/>
    <mergeCell ref="A49:B49"/>
    <mergeCell ref="A98:D98"/>
    <mergeCell ref="A114:D114"/>
    <mergeCell ref="E95:F95"/>
    <mergeCell ref="A97:D97"/>
    <mergeCell ref="E97:F97"/>
    <mergeCell ref="A4:F4"/>
    <mergeCell ref="E96:F96"/>
    <mergeCell ref="B69:B70"/>
    <mergeCell ref="A80:D80"/>
    <mergeCell ref="A2:B2"/>
    <mergeCell ref="A3:F3"/>
    <mergeCell ref="E69:E70"/>
    <mergeCell ref="E79:F79"/>
    <mergeCell ref="F69:F70"/>
    <mergeCell ref="A69:A70"/>
    <mergeCell ref="E7:F7"/>
    <mergeCell ref="C8:F8"/>
    <mergeCell ref="A122:B122"/>
    <mergeCell ref="A96:D96"/>
    <mergeCell ref="A79:D79"/>
    <mergeCell ref="A131:B131"/>
    <mergeCell ref="A125:B125"/>
    <mergeCell ref="A126:B126"/>
    <mergeCell ref="A127:B127"/>
    <mergeCell ref="A115:D115"/>
    <mergeCell ref="A123:B123"/>
    <mergeCell ref="E80:F80"/>
    <mergeCell ref="E101:F101"/>
    <mergeCell ref="E98:F98"/>
    <mergeCell ref="A99:D99"/>
    <mergeCell ref="E99:F99"/>
    <mergeCell ref="E100:F100"/>
    <mergeCell ref="A110:B110"/>
    <mergeCell ref="E102:F102"/>
    <mergeCell ref="A102:D102"/>
    <mergeCell ref="A105:B105"/>
    <mergeCell ref="A100:D100"/>
    <mergeCell ref="A101:D101"/>
    <mergeCell ref="E114:F114"/>
    <mergeCell ref="A116:D116"/>
    <mergeCell ref="E59:F59"/>
    <mergeCell ref="E60:F60"/>
    <mergeCell ref="A138:B138"/>
    <mergeCell ref="A134:B134"/>
    <mergeCell ref="E115:F115"/>
    <mergeCell ref="E116:F116"/>
    <mergeCell ref="A55:B55"/>
    <mergeCell ref="C69:C70"/>
    <mergeCell ref="A59:B59"/>
    <mergeCell ref="D66:E66"/>
    <mergeCell ref="D69:D70"/>
    <mergeCell ref="A58:B58"/>
    <mergeCell ref="D64:E64"/>
    <mergeCell ref="D65:E65"/>
    <mergeCell ref="A60:B60"/>
    <mergeCell ref="A54:B54"/>
    <mergeCell ref="A48:B48"/>
    <mergeCell ref="A50:B50"/>
    <mergeCell ref="A132:B132"/>
    <mergeCell ref="A128:B128"/>
    <mergeCell ref="A124:B124"/>
    <mergeCell ref="A53:B53"/>
    <mergeCell ref="A87:D87"/>
    <mergeCell ref="A90:D90"/>
    <mergeCell ref="E81:F81"/>
    <mergeCell ref="A82:D82"/>
    <mergeCell ref="E82:F82"/>
    <mergeCell ref="A83:D83"/>
    <mergeCell ref="E83:F83"/>
    <mergeCell ref="A81:D81"/>
    <mergeCell ref="E84:F84"/>
    <mergeCell ref="A85:D85"/>
    <mergeCell ref="E85:F85"/>
    <mergeCell ref="A86:D86"/>
    <mergeCell ref="E86:F86"/>
    <mergeCell ref="A84:D84"/>
    <mergeCell ref="A133:B133"/>
    <mergeCell ref="E87:F87"/>
    <mergeCell ref="A88:D88"/>
    <mergeCell ref="E88:F88"/>
    <mergeCell ref="A89:D89"/>
    <mergeCell ref="E89:F89"/>
    <mergeCell ref="A129:B129"/>
    <mergeCell ref="A130:B130"/>
    <mergeCell ref="A95:D95"/>
    <mergeCell ref="D63:E63"/>
    <mergeCell ref="E90:F90"/>
    <mergeCell ref="A91:D91"/>
    <mergeCell ref="E91:F91"/>
  </mergeCells>
  <printOptions/>
  <pageMargins left="0.92" right="0.18" top="0.26" bottom="0.5" header="0.26" footer="0.29"/>
  <pageSetup horizontalDpi="600" verticalDpi="600" orientation="portrait" paperSize="9" scale="98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Евгения</cp:lastModifiedBy>
  <cp:lastPrinted>2011-03-25T05:25:44Z</cp:lastPrinted>
  <dcterms:created xsi:type="dcterms:W3CDTF">2009-01-13T09:06:33Z</dcterms:created>
  <dcterms:modified xsi:type="dcterms:W3CDTF">2011-03-30T10:19:52Z</dcterms:modified>
  <cp:category/>
  <cp:version/>
  <cp:contentType/>
  <cp:contentStatus/>
</cp:coreProperties>
</file>